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activeTab="2"/>
  </bookViews>
  <sheets>
    <sheet name="приложение 1" sheetId="5" r:id="rId1"/>
    <sheet name="прил 2 реестр" sheetId="2" r:id="rId2"/>
    <sheet name="приложение 3" sheetId="6" r:id="rId3"/>
  </sheets>
  <definedNames>
    <definedName name="_xlnm.Print_Titles" localSheetId="1">'прил 2 реестр'!$4:$6</definedName>
    <definedName name="_xlnm.Print_Area" localSheetId="1">'прил 2 реестр'!$A$2:$R$318</definedName>
    <definedName name="_xlnm.Print_Area" localSheetId="0">'приложение 1'!$A$1:$R$321</definedName>
  </definedNames>
  <calcPr calcId="152511"/>
</workbook>
</file>

<file path=xl/calcChain.xml><?xml version="1.0" encoding="utf-8"?>
<calcChain xmlns="http://schemas.openxmlformats.org/spreadsheetml/2006/main">
  <c r="P21" i="5" l="1"/>
  <c r="A260" i="5" l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L201" i="5" l="1"/>
  <c r="P201" i="5" l="1"/>
  <c r="P16" i="5"/>
  <c r="P61" i="5" l="1"/>
  <c r="C254" i="2"/>
  <c r="C305" i="2" l="1"/>
  <c r="C222" i="2"/>
  <c r="N33" i="6" l="1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Q203" i="5"/>
  <c r="Q205" i="5"/>
  <c r="Q206" i="5"/>
  <c r="A207" i="5"/>
  <c r="A208" i="5" s="1"/>
  <c r="Q207" i="5"/>
  <c r="Q208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314" i="5"/>
  <c r="Q315" i="5"/>
  <c r="Q311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254" i="5"/>
  <c r="Q255" i="5"/>
  <c r="Q250" i="5"/>
  <c r="Q251" i="5"/>
  <c r="Q243" i="5"/>
  <c r="Q244" i="5"/>
  <c r="Q245" i="5"/>
  <c r="Q231" i="5"/>
  <c r="Q224" i="5"/>
  <c r="Q225" i="5"/>
  <c r="Q226" i="5"/>
  <c r="Q321" i="5"/>
  <c r="Q313" i="5"/>
  <c r="Q310" i="5"/>
  <c r="Q308" i="5"/>
  <c r="Q306" i="5"/>
  <c r="Q304" i="5"/>
  <c r="Q259" i="5"/>
  <c r="Q257" i="5"/>
  <c r="Q253" i="5"/>
  <c r="Q249" i="5"/>
  <c r="Q247" i="5"/>
  <c r="Q242" i="5"/>
  <c r="Q230" i="5"/>
  <c r="Q228" i="5"/>
  <c r="Q223" i="5"/>
  <c r="D317" i="2"/>
  <c r="E317" i="2"/>
  <c r="F317" i="2"/>
  <c r="G317" i="2"/>
  <c r="D313" i="2"/>
  <c r="E313" i="2"/>
  <c r="F313" i="2"/>
  <c r="G313" i="2"/>
  <c r="H313" i="2"/>
  <c r="I313" i="2"/>
  <c r="J313" i="2"/>
  <c r="K313" i="2"/>
  <c r="L313" i="2"/>
  <c r="M313" i="2"/>
  <c r="D309" i="2"/>
  <c r="E309" i="2"/>
  <c r="F309" i="2"/>
  <c r="G309" i="2"/>
  <c r="D306" i="2"/>
  <c r="E306" i="2"/>
  <c r="F306" i="2"/>
  <c r="G306" i="2"/>
  <c r="H306" i="2"/>
  <c r="I306" i="2"/>
  <c r="J306" i="2"/>
  <c r="K306" i="2"/>
  <c r="C315" i="2"/>
  <c r="C316" i="2"/>
  <c r="C311" i="2"/>
  <c r="C312" i="2"/>
  <c r="C308" i="2"/>
  <c r="C318" i="2"/>
  <c r="C317" i="2" s="1"/>
  <c r="C314" i="2"/>
  <c r="C310" i="2"/>
  <c r="C307" i="2"/>
  <c r="C306" i="2" s="1"/>
  <c r="C304" i="2"/>
  <c r="D304" i="2"/>
  <c r="E304" i="2"/>
  <c r="F304" i="2"/>
  <c r="G304" i="2"/>
  <c r="H304" i="2"/>
  <c r="I304" i="2"/>
  <c r="J304" i="2"/>
  <c r="K304" i="2"/>
  <c r="C300" i="2"/>
  <c r="D300" i="2"/>
  <c r="E300" i="2"/>
  <c r="F300" i="2"/>
  <c r="G300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256" i="2"/>
  <c r="D255" i="2"/>
  <c r="E255" i="2"/>
  <c r="F255" i="2"/>
  <c r="G255" i="2"/>
  <c r="H255" i="2"/>
  <c r="I255" i="2"/>
  <c r="J255" i="2"/>
  <c r="K255" i="2"/>
  <c r="L255" i="2"/>
  <c r="M255" i="2"/>
  <c r="C253" i="2"/>
  <c r="D253" i="2"/>
  <c r="E253" i="2"/>
  <c r="F253" i="2"/>
  <c r="G253" i="2"/>
  <c r="C249" i="2"/>
  <c r="D249" i="2"/>
  <c r="E249" i="2"/>
  <c r="F249" i="2"/>
  <c r="G249" i="2"/>
  <c r="D245" i="2"/>
  <c r="E245" i="2"/>
  <c r="F245" i="2"/>
  <c r="G245" i="2"/>
  <c r="C247" i="2"/>
  <c r="C248" i="2"/>
  <c r="C246" i="2"/>
  <c r="C240" i="2"/>
  <c r="C241" i="2"/>
  <c r="C242" i="2"/>
  <c r="C239" i="2"/>
  <c r="D238" i="2"/>
  <c r="E238" i="2"/>
  <c r="F238" i="2"/>
  <c r="G238" i="2"/>
  <c r="D229" i="2"/>
  <c r="E229" i="2"/>
  <c r="F229" i="2"/>
  <c r="G229" i="2"/>
  <c r="D226" i="2"/>
  <c r="E226" i="2"/>
  <c r="F226" i="2"/>
  <c r="G226" i="2"/>
  <c r="C231" i="2"/>
  <c r="C232" i="2"/>
  <c r="C233" i="2"/>
  <c r="C234" i="2"/>
  <c r="C235" i="2"/>
  <c r="C236" i="2"/>
  <c r="C237" i="2"/>
  <c r="C228" i="2"/>
  <c r="C230" i="2"/>
  <c r="C227" i="2"/>
  <c r="C226" i="2" s="1"/>
  <c r="C225" i="2"/>
  <c r="C224" i="2" s="1"/>
  <c r="D224" i="2"/>
  <c r="E224" i="2"/>
  <c r="F224" i="2"/>
  <c r="G224" i="2"/>
  <c r="D219" i="2"/>
  <c r="E219" i="2"/>
  <c r="F219" i="2"/>
  <c r="G219" i="2"/>
  <c r="C221" i="2"/>
  <c r="C223" i="2"/>
  <c r="C220" i="2"/>
  <c r="D206" i="2"/>
  <c r="E206" i="2"/>
  <c r="C208" i="2"/>
  <c r="C209" i="2"/>
  <c r="C210" i="2"/>
  <c r="C211" i="2"/>
  <c r="C212" i="2"/>
  <c r="C213" i="2"/>
  <c r="C214" i="2"/>
  <c r="C215" i="2"/>
  <c r="C216" i="2"/>
  <c r="C217" i="2"/>
  <c r="C218" i="2"/>
  <c r="C207" i="2"/>
  <c r="C201" i="2"/>
  <c r="D201" i="2"/>
  <c r="E201" i="2"/>
  <c r="F201" i="2"/>
  <c r="G201" i="2"/>
  <c r="C200" i="2"/>
  <c r="C309" i="2" l="1"/>
  <c r="C206" i="2"/>
  <c r="C229" i="2"/>
  <c r="C245" i="2"/>
  <c r="D198" i="2"/>
  <c r="C219" i="2"/>
  <c r="C313" i="2"/>
  <c r="C238" i="2"/>
  <c r="C255" i="2"/>
  <c r="A34" i="6" l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L32" i="6"/>
  <c r="K32" i="6"/>
  <c r="J32" i="6"/>
  <c r="I32" i="6"/>
  <c r="H32" i="6"/>
  <c r="F32" i="6"/>
  <c r="E32" i="6"/>
  <c r="C32" i="6"/>
  <c r="N317" i="2"/>
  <c r="M317" i="2"/>
  <c r="L317" i="2"/>
  <c r="K317" i="2"/>
  <c r="J317" i="2"/>
  <c r="I317" i="2"/>
  <c r="H317" i="2"/>
  <c r="N313" i="2"/>
  <c r="N309" i="2"/>
  <c r="M309" i="2"/>
  <c r="L309" i="2"/>
  <c r="K309" i="2"/>
  <c r="J309" i="2"/>
  <c r="I309" i="2"/>
  <c r="H309" i="2"/>
  <c r="N306" i="2"/>
  <c r="M306" i="2"/>
  <c r="L306" i="2"/>
  <c r="N304" i="2"/>
  <c r="M304" i="2"/>
  <c r="L304" i="2"/>
  <c r="N302" i="2"/>
  <c r="M302" i="2"/>
  <c r="L302" i="2"/>
  <c r="K302" i="2"/>
  <c r="J302" i="2"/>
  <c r="I302" i="2"/>
  <c r="H302" i="2"/>
  <c r="G302" i="2"/>
  <c r="F302" i="2"/>
  <c r="E302" i="2"/>
  <c r="N300" i="2"/>
  <c r="M300" i="2"/>
  <c r="L300" i="2"/>
  <c r="K300" i="2"/>
  <c r="J300" i="2"/>
  <c r="I300" i="2"/>
  <c r="H300" i="2"/>
  <c r="N255" i="2"/>
  <c r="N253" i="2"/>
  <c r="M253" i="2"/>
  <c r="L253" i="2"/>
  <c r="K253" i="2"/>
  <c r="J253" i="2"/>
  <c r="I253" i="2"/>
  <c r="H253" i="2"/>
  <c r="N249" i="2"/>
  <c r="M249" i="2"/>
  <c r="L249" i="2"/>
  <c r="K249" i="2"/>
  <c r="J249" i="2"/>
  <c r="I249" i="2"/>
  <c r="H249" i="2"/>
  <c r="N245" i="2"/>
  <c r="M245" i="2"/>
  <c r="L245" i="2"/>
  <c r="K245" i="2"/>
  <c r="J245" i="2"/>
  <c r="I245" i="2"/>
  <c r="H245" i="2"/>
  <c r="N243" i="2"/>
  <c r="M243" i="2"/>
  <c r="L243" i="2"/>
  <c r="K243" i="2"/>
  <c r="J243" i="2"/>
  <c r="I243" i="2"/>
  <c r="H243" i="2"/>
  <c r="G243" i="2"/>
  <c r="F243" i="2"/>
  <c r="E243" i="2"/>
  <c r="N238" i="2"/>
  <c r="M238" i="2"/>
  <c r="L238" i="2"/>
  <c r="K238" i="2"/>
  <c r="J238" i="2"/>
  <c r="I238" i="2"/>
  <c r="H238" i="2"/>
  <c r="N229" i="2"/>
  <c r="M229" i="2"/>
  <c r="L229" i="2"/>
  <c r="K229" i="2"/>
  <c r="J229" i="2"/>
  <c r="I229" i="2"/>
  <c r="H229" i="2"/>
  <c r="N226" i="2"/>
  <c r="M226" i="2"/>
  <c r="L226" i="2"/>
  <c r="K226" i="2"/>
  <c r="J226" i="2"/>
  <c r="I226" i="2"/>
  <c r="H226" i="2"/>
  <c r="N224" i="2"/>
  <c r="M224" i="2"/>
  <c r="L224" i="2"/>
  <c r="K224" i="2"/>
  <c r="J224" i="2"/>
  <c r="I224" i="2"/>
  <c r="H224" i="2"/>
  <c r="N219" i="2"/>
  <c r="M219" i="2"/>
  <c r="L219" i="2"/>
  <c r="K219" i="2"/>
  <c r="J219" i="2"/>
  <c r="I219" i="2"/>
  <c r="H219" i="2"/>
  <c r="N206" i="2"/>
  <c r="M206" i="2"/>
  <c r="L206" i="2"/>
  <c r="K206" i="2"/>
  <c r="J206" i="2"/>
  <c r="I206" i="2"/>
  <c r="H206" i="2"/>
  <c r="G206" i="2"/>
  <c r="F206" i="2"/>
  <c r="N201" i="2"/>
  <c r="M201" i="2"/>
  <c r="L201" i="2"/>
  <c r="K201" i="2"/>
  <c r="J201" i="2"/>
  <c r="I201" i="2"/>
  <c r="H201" i="2"/>
  <c r="N199" i="2"/>
  <c r="M199" i="2"/>
  <c r="L199" i="2"/>
  <c r="K199" i="2"/>
  <c r="J199" i="2"/>
  <c r="I199" i="2"/>
  <c r="H199" i="2"/>
  <c r="G199" i="2"/>
  <c r="G198" i="2" s="1"/>
  <c r="E199" i="2"/>
  <c r="C9" i="2"/>
  <c r="F9" i="2"/>
  <c r="G9" i="2"/>
  <c r="H9" i="2"/>
  <c r="C13" i="2"/>
  <c r="D13" i="2"/>
  <c r="E13" i="2"/>
  <c r="F13" i="2"/>
  <c r="G13" i="2"/>
  <c r="H13" i="2"/>
  <c r="I13" i="2"/>
  <c r="J13" i="2"/>
  <c r="K13" i="2"/>
  <c r="L13" i="2"/>
  <c r="M13" i="2"/>
  <c r="N1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C40" i="2"/>
  <c r="D40" i="2"/>
  <c r="E40" i="2"/>
  <c r="F40" i="2"/>
  <c r="G40" i="2"/>
  <c r="H40" i="2"/>
  <c r="I40" i="2"/>
  <c r="J40" i="2"/>
  <c r="K40" i="2"/>
  <c r="L40" i="2"/>
  <c r="M40" i="2"/>
  <c r="N40" i="2"/>
  <c r="C47" i="2"/>
  <c r="D47" i="2"/>
  <c r="G47" i="2"/>
  <c r="H47" i="2"/>
  <c r="I47" i="2"/>
  <c r="J47" i="2"/>
  <c r="K47" i="2"/>
  <c r="L47" i="2"/>
  <c r="M47" i="2"/>
  <c r="N47" i="2"/>
  <c r="O47" i="2"/>
  <c r="P47" i="2"/>
  <c r="Q47" i="2"/>
  <c r="R47" i="2"/>
  <c r="C58" i="2"/>
  <c r="D58" i="2"/>
  <c r="G58" i="2"/>
  <c r="H58" i="2"/>
  <c r="I58" i="2"/>
  <c r="K58" i="2"/>
  <c r="L58" i="2"/>
  <c r="M58" i="2"/>
  <c r="N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C65" i="2"/>
  <c r="D65" i="2"/>
  <c r="E65" i="2"/>
  <c r="F65" i="2"/>
  <c r="G65" i="2"/>
  <c r="H65" i="2"/>
  <c r="I65" i="2"/>
  <c r="J65" i="2"/>
  <c r="K65" i="2"/>
  <c r="L65" i="2"/>
  <c r="M65" i="2"/>
  <c r="N65" i="2"/>
  <c r="C80" i="2"/>
  <c r="D80" i="2"/>
  <c r="G80" i="2"/>
  <c r="H80" i="2"/>
  <c r="L80" i="2"/>
  <c r="C83" i="2"/>
  <c r="D83" i="2"/>
  <c r="E83" i="2"/>
  <c r="F83" i="2"/>
  <c r="G83" i="2"/>
  <c r="H83" i="2"/>
  <c r="I83" i="2"/>
  <c r="J83" i="2"/>
  <c r="K83" i="2"/>
  <c r="L83" i="2"/>
  <c r="M83" i="2"/>
  <c r="N83" i="2"/>
  <c r="C93" i="2"/>
  <c r="D93" i="2"/>
  <c r="E93" i="2"/>
  <c r="F93" i="2"/>
  <c r="G93" i="2"/>
  <c r="H93" i="2"/>
  <c r="I93" i="2"/>
  <c r="J93" i="2"/>
  <c r="K93" i="2"/>
  <c r="L93" i="2"/>
  <c r="M93" i="2"/>
  <c r="N93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C108" i="2"/>
  <c r="G108" i="2"/>
  <c r="H108" i="2"/>
  <c r="K108" i="2"/>
  <c r="L108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A129" i="2"/>
  <c r="A130" i="2" s="1"/>
  <c r="A131" i="2" s="1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230" i="2"/>
  <c r="A231" i="2" s="1"/>
  <c r="M204" i="5"/>
  <c r="M209" i="5"/>
  <c r="M222" i="5"/>
  <c r="M229" i="5"/>
  <c r="M232" i="5"/>
  <c r="M241" i="5"/>
  <c r="M248" i="5"/>
  <c r="M252" i="5"/>
  <c r="M258" i="5"/>
  <c r="M309" i="5"/>
  <c r="M312" i="5"/>
  <c r="M316" i="5"/>
  <c r="K320" i="5"/>
  <c r="J320" i="5"/>
  <c r="I320" i="5"/>
  <c r="H320" i="5"/>
  <c r="K316" i="5"/>
  <c r="J316" i="5"/>
  <c r="I316" i="5"/>
  <c r="H316" i="5"/>
  <c r="K312" i="5"/>
  <c r="J312" i="5"/>
  <c r="I312" i="5"/>
  <c r="H312" i="5"/>
  <c r="K309" i="5"/>
  <c r="J309" i="5"/>
  <c r="I309" i="5"/>
  <c r="H309" i="5"/>
  <c r="K307" i="5"/>
  <c r="J307" i="5"/>
  <c r="I307" i="5"/>
  <c r="H307" i="5"/>
  <c r="K305" i="5"/>
  <c r="J305" i="5"/>
  <c r="I305" i="5"/>
  <c r="H305" i="5"/>
  <c r="K303" i="5"/>
  <c r="J303" i="5"/>
  <c r="I303" i="5"/>
  <c r="H303" i="5"/>
  <c r="K258" i="5"/>
  <c r="J258" i="5"/>
  <c r="I258" i="5"/>
  <c r="H258" i="5"/>
  <c r="K256" i="5"/>
  <c r="J256" i="5"/>
  <c r="I256" i="5"/>
  <c r="H256" i="5"/>
  <c r="K252" i="5"/>
  <c r="J252" i="5"/>
  <c r="I252" i="5"/>
  <c r="H252" i="5"/>
  <c r="K248" i="5"/>
  <c r="J248" i="5"/>
  <c r="I248" i="5"/>
  <c r="H248" i="5"/>
  <c r="K246" i="5"/>
  <c r="J246" i="5"/>
  <c r="I246" i="5"/>
  <c r="H246" i="5"/>
  <c r="K241" i="5"/>
  <c r="J241" i="5"/>
  <c r="I241" i="5"/>
  <c r="H241" i="5"/>
  <c r="K232" i="5"/>
  <c r="J232" i="5"/>
  <c r="I232" i="5"/>
  <c r="H232" i="5"/>
  <c r="K229" i="5"/>
  <c r="J229" i="5"/>
  <c r="I229" i="5"/>
  <c r="H229" i="5"/>
  <c r="K227" i="5"/>
  <c r="J227" i="5"/>
  <c r="I227" i="5"/>
  <c r="H227" i="5"/>
  <c r="K222" i="5"/>
  <c r="J222" i="5"/>
  <c r="I222" i="5"/>
  <c r="H222" i="5"/>
  <c r="K209" i="5"/>
  <c r="J209" i="5"/>
  <c r="I209" i="5"/>
  <c r="H209" i="5"/>
  <c r="K204" i="5"/>
  <c r="J204" i="5"/>
  <c r="I204" i="5"/>
  <c r="H204" i="5"/>
  <c r="K202" i="5"/>
  <c r="J202" i="5"/>
  <c r="I202" i="5"/>
  <c r="H202" i="5"/>
  <c r="A232" i="2" l="1"/>
  <c r="A233" i="2" s="1"/>
  <c r="A234" i="2" s="1"/>
  <c r="A235" i="2" s="1"/>
  <c r="A236" i="2" s="1"/>
  <c r="A237" i="2" s="1"/>
  <c r="A239" i="2" s="1"/>
  <c r="A240" i="2" s="1"/>
  <c r="A241" i="2" s="1"/>
  <c r="A242" i="2" s="1"/>
  <c r="E198" i="2"/>
  <c r="J198" i="2"/>
  <c r="N198" i="2"/>
  <c r="F198" i="2"/>
  <c r="I198" i="2"/>
  <c r="M198" i="2"/>
  <c r="K198" i="2"/>
  <c r="H198" i="2"/>
  <c r="C199" i="2"/>
  <c r="C198" i="2" s="1"/>
  <c r="L198" i="2"/>
  <c r="K201" i="5"/>
  <c r="H201" i="5"/>
  <c r="M201" i="5"/>
  <c r="D32" i="6"/>
  <c r="N32" i="6"/>
  <c r="M32" i="6"/>
  <c r="J201" i="5"/>
  <c r="I201" i="5"/>
  <c r="P77" i="5" l="1"/>
  <c r="H169" i="5" l="1"/>
  <c r="I169" i="5"/>
  <c r="J169" i="5"/>
  <c r="K169" i="5"/>
  <c r="L191" i="5" l="1"/>
  <c r="M191" i="5"/>
  <c r="N191" i="5"/>
  <c r="O191" i="5"/>
  <c r="P191" i="5"/>
  <c r="P93" i="5" l="1"/>
  <c r="O93" i="5"/>
  <c r="N93" i="5"/>
  <c r="M93" i="5"/>
  <c r="L93" i="5"/>
  <c r="L16" i="5"/>
  <c r="M169" i="5" l="1"/>
  <c r="N169" i="5"/>
  <c r="O169" i="5"/>
  <c r="P169" i="5"/>
  <c r="L169" i="5"/>
  <c r="M61" i="5" l="1"/>
  <c r="N61" i="5"/>
  <c r="O61" i="5"/>
  <c r="I27" i="5"/>
  <c r="J27" i="5"/>
  <c r="K27" i="5"/>
  <c r="L27" i="5"/>
  <c r="M27" i="5"/>
  <c r="N27" i="5"/>
  <c r="O27" i="5"/>
  <c r="P27" i="5"/>
  <c r="H27" i="5"/>
  <c r="I93" i="5"/>
  <c r="J93" i="5"/>
  <c r="K93" i="5"/>
  <c r="H102" i="5"/>
  <c r="H101" i="5"/>
  <c r="H100" i="5"/>
  <c r="H93" i="5" l="1"/>
  <c r="H12" i="5" l="1"/>
  <c r="I12" i="5"/>
  <c r="J12" i="5"/>
  <c r="K12" i="5"/>
  <c r="H16" i="5"/>
  <c r="I16" i="5"/>
  <c r="J16" i="5"/>
  <c r="K16" i="5"/>
  <c r="H43" i="5"/>
  <c r="I43" i="5"/>
  <c r="J43" i="5"/>
  <c r="K43" i="5"/>
  <c r="H54" i="5"/>
  <c r="I54" i="5"/>
  <c r="J54" i="5"/>
  <c r="K54" i="5"/>
  <c r="H56" i="5"/>
  <c r="I56" i="5"/>
  <c r="J56" i="5"/>
  <c r="K56" i="5"/>
  <c r="H61" i="5"/>
  <c r="I61" i="5"/>
  <c r="J61" i="5"/>
  <c r="K61" i="5"/>
  <c r="H76" i="5"/>
  <c r="I76" i="5"/>
  <c r="J76" i="5"/>
  <c r="K76" i="5"/>
  <c r="H86" i="5"/>
  <c r="I86" i="5"/>
  <c r="J86" i="5"/>
  <c r="K86" i="5"/>
  <c r="H89" i="5"/>
  <c r="I89" i="5"/>
  <c r="J89" i="5"/>
  <c r="K89" i="5"/>
  <c r="H109" i="5"/>
  <c r="I109" i="5"/>
  <c r="J109" i="5"/>
  <c r="K109" i="5"/>
  <c r="H112" i="5"/>
  <c r="I112" i="5"/>
  <c r="J112" i="5"/>
  <c r="K112" i="5"/>
  <c r="H176" i="5"/>
  <c r="I176" i="5"/>
  <c r="J176" i="5"/>
  <c r="K176" i="5"/>
  <c r="H184" i="5"/>
  <c r="I184" i="5"/>
  <c r="J184" i="5"/>
  <c r="K184" i="5"/>
  <c r="H187" i="5"/>
  <c r="I187" i="5"/>
  <c r="J187" i="5"/>
  <c r="K187" i="5"/>
  <c r="H191" i="5"/>
  <c r="I191" i="5"/>
  <c r="J191" i="5"/>
  <c r="K191" i="5"/>
  <c r="H197" i="5"/>
  <c r="I197" i="5"/>
  <c r="J197" i="5"/>
  <c r="K197" i="5"/>
  <c r="K11" i="5" l="1"/>
  <c r="J11" i="5"/>
  <c r="I11" i="5"/>
  <c r="H11" i="5"/>
  <c r="L61" i="5" l="1"/>
  <c r="L112" i="5" l="1"/>
  <c r="M112" i="5"/>
  <c r="N112" i="5"/>
  <c r="O112" i="5"/>
  <c r="P112" i="5"/>
  <c r="L184" i="5" l="1"/>
  <c r="M184" i="5"/>
  <c r="N184" i="5"/>
  <c r="O184" i="5"/>
  <c r="P184" i="5"/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L54" i="5" l="1"/>
  <c r="M54" i="5"/>
  <c r="N54" i="5"/>
  <c r="O54" i="5"/>
  <c r="P54" i="5"/>
  <c r="D188" i="2" l="1"/>
  <c r="E188" i="2"/>
  <c r="F188" i="2"/>
  <c r="G188" i="2"/>
  <c r="H188" i="2"/>
  <c r="I188" i="2"/>
  <c r="J188" i="2"/>
  <c r="K188" i="2"/>
  <c r="L188" i="2"/>
  <c r="M188" i="2"/>
  <c r="N188" i="2"/>
  <c r="D184" i="2"/>
  <c r="E184" i="2"/>
  <c r="F184" i="2"/>
  <c r="G184" i="2"/>
  <c r="H184" i="2"/>
  <c r="I184" i="2"/>
  <c r="J184" i="2"/>
  <c r="K184" i="2"/>
  <c r="K8" i="2" s="1"/>
  <c r="L184" i="2"/>
  <c r="M184" i="2"/>
  <c r="N184" i="2"/>
  <c r="A132" i="2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I8" i="2" l="1"/>
  <c r="E8" i="2"/>
  <c r="J8" i="2"/>
  <c r="F8" i="2"/>
  <c r="L197" i="5"/>
  <c r="M197" i="5"/>
  <c r="N197" i="5"/>
  <c r="O197" i="5"/>
  <c r="P197" i="5"/>
  <c r="L187" i="5"/>
  <c r="M187" i="5"/>
  <c r="N187" i="5"/>
  <c r="O187" i="5"/>
  <c r="P187" i="5"/>
  <c r="L176" i="5"/>
  <c r="M176" i="5"/>
  <c r="N176" i="5"/>
  <c r="O176" i="5"/>
  <c r="P176" i="5"/>
  <c r="L109" i="5"/>
  <c r="M109" i="5"/>
  <c r="N109" i="5"/>
  <c r="O109" i="5"/>
  <c r="P109" i="5"/>
  <c r="L89" i="5"/>
  <c r="M89" i="5"/>
  <c r="N89" i="5"/>
  <c r="O89" i="5"/>
  <c r="P89" i="5"/>
  <c r="L86" i="5"/>
  <c r="M86" i="5"/>
  <c r="N86" i="5"/>
  <c r="O86" i="5"/>
  <c r="P86" i="5"/>
  <c r="L76" i="5"/>
  <c r="M76" i="5"/>
  <c r="N76" i="5"/>
  <c r="O76" i="5"/>
  <c r="P76" i="5"/>
  <c r="M18" i="6"/>
  <c r="L56" i="5"/>
  <c r="M56" i="5"/>
  <c r="N56" i="5"/>
  <c r="O56" i="5"/>
  <c r="P56" i="5"/>
  <c r="L43" i="5"/>
  <c r="M43" i="5"/>
  <c r="N43" i="5"/>
  <c r="O43" i="5"/>
  <c r="P43" i="5"/>
  <c r="M16" i="5"/>
  <c r="N16" i="5"/>
  <c r="O16" i="5"/>
  <c r="M12" i="5"/>
  <c r="N12" i="5"/>
  <c r="O12" i="5"/>
  <c r="P12" i="5"/>
  <c r="M11" i="5" l="1"/>
  <c r="N11" i="5"/>
  <c r="O11" i="5"/>
  <c r="P11" i="5"/>
  <c r="N194" i="2" l="1"/>
  <c r="N8" i="2" s="1"/>
  <c r="M194" i="2"/>
  <c r="M8" i="2" s="1"/>
  <c r="L11" i="6" l="1"/>
  <c r="K11" i="6"/>
  <c r="J11" i="6"/>
  <c r="H11" i="6"/>
  <c r="G11" i="6"/>
  <c r="F11" i="6"/>
  <c r="E11" i="6"/>
  <c r="D26" i="6"/>
  <c r="C26" i="6"/>
  <c r="M26" i="6"/>
  <c r="N26" i="6" s="1"/>
  <c r="C25" i="6" l="1"/>
  <c r="C188" i="2" l="1"/>
  <c r="L194" i="2"/>
  <c r="L8" i="2" s="1"/>
  <c r="H194" i="2"/>
  <c r="H8" i="2" s="1"/>
  <c r="G194" i="2"/>
  <c r="G8" i="2" s="1"/>
  <c r="D194" i="2"/>
  <c r="D8" i="2" s="1"/>
  <c r="C194" i="2"/>
  <c r="D30" i="6" l="1"/>
  <c r="C30" i="6"/>
  <c r="M30" i="6" l="1"/>
  <c r="N30" i="6" s="1"/>
  <c r="M27" i="6" l="1"/>
  <c r="D29" i="6"/>
  <c r="C29" i="6"/>
  <c r="C184" i="2"/>
  <c r="C8" i="2" s="1"/>
  <c r="D28" i="6"/>
  <c r="C28" i="6"/>
  <c r="M28" i="6" l="1"/>
  <c r="N28" i="6" s="1"/>
  <c r="M29" i="6"/>
  <c r="N29" i="6" s="1"/>
  <c r="D27" i="6" l="1"/>
  <c r="C27" i="6"/>
  <c r="D25" i="6"/>
  <c r="M25" i="6" l="1"/>
  <c r="L12" i="5"/>
  <c r="L11" i="5" s="1"/>
  <c r="M21" i="6" l="1"/>
  <c r="N21" i="6" s="1"/>
  <c r="I11" i="6" l="1"/>
  <c r="D21" i="6"/>
  <c r="C21" i="6"/>
  <c r="D24" i="6"/>
  <c r="C24" i="6"/>
  <c r="D23" i="6"/>
  <c r="C23" i="6"/>
  <c r="D22" i="6"/>
  <c r="C22" i="6"/>
  <c r="D20" i="6"/>
  <c r="C20" i="6"/>
  <c r="D19" i="6"/>
  <c r="C19" i="6"/>
  <c r="D18" i="6"/>
  <c r="C18" i="6"/>
  <c r="D17" i="6"/>
  <c r="C17" i="6"/>
  <c r="C16" i="6"/>
  <c r="D15" i="6"/>
  <c r="D14" i="6"/>
  <c r="D13" i="6"/>
  <c r="C13" i="6"/>
  <c r="D12" i="6"/>
  <c r="C12" i="6"/>
  <c r="M20" i="6"/>
  <c r="N20" i="6" s="1"/>
  <c r="N18" i="6"/>
  <c r="M17" i="6"/>
  <c r="N17" i="6" s="1"/>
  <c r="C14" i="6" l="1"/>
  <c r="D16" i="6"/>
  <c r="D11" i="6" s="1"/>
  <c r="M23" i="6"/>
  <c r="N23" i="6" s="1"/>
  <c r="M16" i="6"/>
  <c r="N16" i="6" s="1"/>
  <c r="M22" i="6"/>
  <c r="N22" i="6" s="1"/>
  <c r="M24" i="6"/>
  <c r="N24" i="6" s="1"/>
  <c r="N27" i="6"/>
  <c r="M19" i="6"/>
  <c r="N19" i="6" s="1"/>
  <c r="C15" i="6"/>
  <c r="C11" i="6" l="1"/>
  <c r="M15" i="6"/>
  <c r="N15" i="6" s="1"/>
  <c r="M12" i="6" l="1"/>
  <c r="M13" i="6"/>
  <c r="N13" i="6" s="1"/>
  <c r="N12" i="6" l="1"/>
  <c r="M14" i="6" l="1"/>
  <c r="M11" i="6" s="1"/>
  <c r="N25" i="6"/>
  <c r="N14" i="6" l="1"/>
  <c r="N11" i="6" s="1"/>
  <c r="Q233" i="5"/>
  <c r="Q237" i="5"/>
  <c r="Q238" i="5"/>
  <c r="Q235" i="5"/>
  <c r="Q240" i="5"/>
  <c r="Q234" i="5"/>
  <c r="Q239" i="5"/>
  <c r="Q236" i="5"/>
  <c r="Q317" i="5"/>
  <c r="Q318" i="5"/>
  <c r="Q319" i="5"/>
</calcChain>
</file>

<file path=xl/sharedStrings.xml><?xml version="1.0" encoding="utf-8"?>
<sst xmlns="http://schemas.openxmlformats.org/spreadsheetml/2006/main" count="1507" uniqueCount="487">
  <si>
    <t>№ п/п</t>
  </si>
  <si>
    <t>Наименование МО</t>
  </si>
  <si>
    <t>Итого по программе</t>
  </si>
  <si>
    <t>Адрес МКД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</si>
  <si>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</si>
  <si>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</si>
  <si>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</si>
  <si>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</si>
  <si>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</si>
  <si>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</si>
  <si>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</si>
  <si>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</si>
  <si>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</si>
  <si>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</si>
  <si>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</si>
  <si>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</si>
  <si>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</si>
  <si>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</si>
  <si>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</si>
  <si>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РЕСПУБЛИКЕ КОМИ:</t>
  </si>
  <si>
    <t>Итого по муниципальному образованию городского округа "Воркута":</t>
  </si>
  <si>
    <t>Итого по муниципальному образованию городского округа "Инта":</t>
  </si>
  <si>
    <t>Итого по муниципальному образованию муниципального района "Вуктыл":</t>
  </si>
  <si>
    <t>Итого по муниципальному образованию муниципального района "Княжпогостский":</t>
  </si>
  <si>
    <t>N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</si>
  <si>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</si>
  <si>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</si>
  <si>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</si>
  <si>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</si>
  <si>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</si>
  <si>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</si>
  <si>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</si>
  <si>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</si>
  <si>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кв.м общей площади помещений МКД</t>
  </si>
  <si>
    <t>Предельная стоимость капитального ремонта 1 кв.м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</si>
  <si>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</si>
  <si>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</si>
  <si>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</si>
  <si>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</si>
  <si>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</si>
  <si>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</si>
  <si>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</si>
  <si>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</si>
  <si>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</si>
  <si>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</si>
  <si>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</si>
  <si>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</si>
  <si>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Итого по Республике Коми:</t>
  </si>
  <si>
    <t>X</t>
  </si>
  <si>
    <t>Итого по муниципальному образованию муниципального района "Корткеросский"</t>
  </si>
  <si>
    <t>Итого по муниципальному образованию муниципального района "Печора":</t>
  </si>
  <si>
    <t>Итого по муниципальному образованию муниципального района "Сосногорск":</t>
  </si>
  <si>
    <t>Итого по муниципальному образованию муниципального района "Сыктывдинский":</t>
  </si>
  <si>
    <t>Итого по муниципальному образованию муниципального района "Удорский":</t>
  </si>
  <si>
    <t>Итого по муниципальному образованию муниципального района "Усть-Вымский":</t>
  </si>
  <si>
    <t>Итого по муниципальному образованию муниципального района "Усть-Цилемский"</t>
  </si>
  <si>
    <t>Итого по муниципальному образованию городского округа "Сыктывкар":</t>
  </si>
  <si>
    <t>Общая площадь МКД, всего</t>
  </si>
  <si>
    <t>Количество жителей, зарегистрированных в МКД на дату утверждения программы</t>
  </si>
  <si>
    <t>Количество МКД</t>
  </si>
  <si>
    <t>I квартал</t>
  </si>
  <si>
    <t>II квартал</t>
  </si>
  <si>
    <t>III квартал</t>
  </si>
  <si>
    <t>IV квартал</t>
  </si>
  <si>
    <t>Всего</t>
  </si>
  <si>
    <t>Городской округ "Воркута"</t>
  </si>
  <si>
    <t>Городской округ "Инта"</t>
  </si>
  <si>
    <t>Муниципальный район "Вуктыл"</t>
  </si>
  <si>
    <t>Муниципальный район "Княжпогостский"</t>
  </si>
  <si>
    <t>Муниципальный район "Корткеросский"</t>
  </si>
  <si>
    <t>Муниципальный район "Печора"</t>
  </si>
  <si>
    <t>Муниципальный район "Сосногорск"</t>
  </si>
  <si>
    <t>Муниципальный район "Сыктывдинский"</t>
  </si>
  <si>
    <t>Муниципальный район "Троицко-Печорский"</t>
  </si>
  <si>
    <t>Муниципальный район "Удорский"</t>
  </si>
  <si>
    <t>Муниципальный район "Усть-Вымский"</t>
  </si>
  <si>
    <t>Муниципальный район "Усть-Цилемский"</t>
  </si>
  <si>
    <t>Городской округ "Сыктывкар"</t>
  </si>
  <si>
    <t>ПЛАНИРУЕМЫЕ ПОКАЗАТЕЛИ</t>
  </si>
  <si>
    <t>Перечень</t>
  </si>
  <si>
    <t>Мира, д.59</t>
  </si>
  <si>
    <t>Мира, д.48</t>
  </si>
  <si>
    <t>Куратова, д.19</t>
  </si>
  <si>
    <t>Кирова, д.17</t>
  </si>
  <si>
    <t>Полярная, д.24</t>
  </si>
  <si>
    <t>Чернова, д.6</t>
  </si>
  <si>
    <t>с.Выльгорт, ул.Гагарина, д.10</t>
  </si>
  <si>
    <t>с.Выльгорт, ул.Гагарина, д.50</t>
  </si>
  <si>
    <t>с.Выльгорт, ул.Мира, д.15</t>
  </si>
  <si>
    <t>с.Выльгорт, ул.Северная, д.28</t>
  </si>
  <si>
    <t>с.Выльгорт, ул.Трудовая, д.18</t>
  </si>
  <si>
    <t>Итого по муниципальному образованию городского округа "Ухта":</t>
  </si>
  <si>
    <t>30 лет Октября, дом 24</t>
  </si>
  <si>
    <t>Гоголя, дом 2</t>
  </si>
  <si>
    <t>проспект Космонавтов, дом 38</t>
  </si>
  <si>
    <t>проспект Ленина, д.32</t>
  </si>
  <si>
    <t>проспект Ленина, д.48</t>
  </si>
  <si>
    <t>проспект Ленина, д.73</t>
  </si>
  <si>
    <t>наб.Нефтяников, д.16</t>
  </si>
  <si>
    <t>Чибьюская, д.38а</t>
  </si>
  <si>
    <t>Итого по муниципальному образованию муниципального района "Прилузский":</t>
  </si>
  <si>
    <t>с.Объячево, Октябрьская, д.11а</t>
  </si>
  <si>
    <t>с.Объячево, Октябрьская, д.21а</t>
  </si>
  <si>
    <t>Итого по муниципальному образованию муниципального района "Вуктыл"</t>
  </si>
  <si>
    <t>п.Лемтыбож, ул.Лесная, д.80</t>
  </si>
  <si>
    <t>брус</t>
  </si>
  <si>
    <t>г.Вуктыл, проезд Пионерский, д.9</t>
  </si>
  <si>
    <t>г.Воркута, ул.Энтузиастов, 11/2</t>
  </si>
  <si>
    <t>г.Вокрута, ул.Ленина, д.53</t>
  </si>
  <si>
    <t>г.Воркута, ул.Комсомольская, д.12а</t>
  </si>
  <si>
    <t>кирпич</t>
  </si>
  <si>
    <t>1948/1951</t>
  </si>
  <si>
    <t>Итого по муниципальному образованию муниципального района "Усть-Куломский"</t>
  </si>
  <si>
    <t>Деревянск, ул.Юбилейная, д.2</t>
  </si>
  <si>
    <t>пгт Троицко-Печорск Ленина, д.24</t>
  </si>
  <si>
    <t>Итого по муниципальному образованию муниципального района "Троицко-Печорский"</t>
  </si>
  <si>
    <t>г.Печора, Железнодорожная, д.41</t>
  </si>
  <si>
    <t>г.Печора, Московская, д.26</t>
  </si>
  <si>
    <t>шлакоблочный</t>
  </si>
  <si>
    <t>блочный</t>
  </si>
  <si>
    <t>Итого по  муниципальному образованию муниципального района "Прилузский:</t>
  </si>
  <si>
    <t>с.Выльгорт, ул.Д.Каликовой, д.122</t>
  </si>
  <si>
    <t>с.Пажга, 1 мкр., д.13</t>
  </si>
  <si>
    <t>с.Выльгорт, ул.Д.Каликовой, д.80</t>
  </si>
  <si>
    <t>деревянный</t>
  </si>
  <si>
    <t>панельный</t>
  </si>
  <si>
    <t>ж/б блок</t>
  </si>
  <si>
    <t>Итого по муниципальному образованию Муниципального района "Усть-Куломский"</t>
  </si>
  <si>
    <t>с.Кослан, ул.Советская, д.7</t>
  </si>
  <si>
    <t>ул.Воркутинская, д.11</t>
  </si>
  <si>
    <t>ул.Строителей, д.3</t>
  </si>
  <si>
    <t>ул.Строителей, д.5</t>
  </si>
  <si>
    <t>Итого по  муниципальному образованию городского округа "Усинск":</t>
  </si>
  <si>
    <t>Итого по муниципальному образованию городского округа "Усинск"</t>
  </si>
  <si>
    <t>Итого по муниципальному образованию муниципального района "Сысольский":</t>
  </si>
  <si>
    <t>с.Визинга, ул.Садовая, д.22</t>
  </si>
  <si>
    <t>с.Визинга, ул.50 лет ВЛКСМ, д.5</t>
  </si>
  <si>
    <t>с.Визинга, ул.50 лет ВЛКСМ, д.37</t>
  </si>
  <si>
    <t>с.Визинга, ул.50 лет ВЛКСМ, д.37а</t>
  </si>
  <si>
    <t>с.Визинга, ул.Мира, д.7</t>
  </si>
  <si>
    <t>д.Усть-Ижма, ул.Центральная, д.96</t>
  </si>
  <si>
    <t>с.Ижма, ул.Советская, д.41</t>
  </si>
  <si>
    <t>Итого по  муниципальному образованию городского округа "Ижемский":</t>
  </si>
  <si>
    <t>Итого по  муниципальному образованию городского округа "Сысольский":</t>
  </si>
  <si>
    <t>г.Печора, Строительная, д.20 к.3</t>
  </si>
  <si>
    <t>г.Печора, Н.Островского, д.25</t>
  </si>
  <si>
    <t>г.Вуктыл, проезд Пионерский, д.5</t>
  </si>
  <si>
    <t>Усть-Цильма, ул.Новый квартал, д.26</t>
  </si>
  <si>
    <t>Усть-Цильма, ул.Новый квартал, д.14</t>
  </si>
  <si>
    <t>Деревянск, ул.Юбилейная, д.1</t>
  </si>
  <si>
    <t>Деревянск, ул.Юбилейная, д.3</t>
  </si>
  <si>
    <t>Деревянск, ул.Юбилейная, д.4</t>
  </si>
  <si>
    <t>с.Усть-Нем, Совхозная, д.7</t>
  </si>
  <si>
    <t xml:space="preserve"> с.Усть-Кулом, ул.Ленина, д.11 "а"</t>
  </si>
  <si>
    <t>с.Усть-Кулом, ул.Ленина, д.11</t>
  </si>
  <si>
    <t>дерево</t>
  </si>
  <si>
    <t>Городской округ "Ухта"</t>
  </si>
  <si>
    <t>Муниципальный район "Прилузский"</t>
  </si>
  <si>
    <t>Муниципальный район "Усть-Куломский"</t>
  </si>
  <si>
    <t>Городской округ "Усинск"</t>
  </si>
  <si>
    <t>Муниципальный район "Сысольский"</t>
  </si>
  <si>
    <t>Муниципальный район "Ижемский"</t>
  </si>
  <si>
    <t>Воркутинская, д.3</t>
  </si>
  <si>
    <t>Дзержинского, д.21</t>
  </si>
  <si>
    <t>Мира, д.25</t>
  </si>
  <si>
    <t>Полярная, д.11</t>
  </si>
  <si>
    <t>ул.Московская, д.9</t>
  </si>
  <si>
    <t>с.Выльгорт, ул.Д.Каликовой, д.124</t>
  </si>
  <si>
    <t>с.Кослан, ул.Строителей, д. 10</t>
  </si>
  <si>
    <t>с.Кослан, ул.Строителей, д. 8</t>
  </si>
  <si>
    <t>кирпичный</t>
  </si>
  <si>
    <t>-</t>
  </si>
  <si>
    <t>г. Сыктывкар, 8 Марта, д. 22</t>
  </si>
  <si>
    <t>г. Сыктывкар, 8 Марта, д. 24</t>
  </si>
  <si>
    <t>г. Сыктывкар, Банбана, д.19а</t>
  </si>
  <si>
    <t>г. Сыктывкар, Банбана, д.2</t>
  </si>
  <si>
    <t>г. Сыктывкар, Банбана, д.6</t>
  </si>
  <si>
    <t>г. Сыктывкар, Карла Маркса, д. 212</t>
  </si>
  <si>
    <t>г. Сыктывкар, Комарова, д. 15</t>
  </si>
  <si>
    <t>г. Сыктывкар, Космонавтов, д. 3</t>
  </si>
  <si>
    <t>г. Сыктывкар, Межевая, д.2</t>
  </si>
  <si>
    <t>г. Сыктывкар, Межевая, д.2/1</t>
  </si>
  <si>
    <t>ж/б</t>
  </si>
  <si>
    <t>г. Сыктывкар, Северная, д.53а</t>
  </si>
  <si>
    <t>блоки</t>
  </si>
  <si>
    <t>г. Сыктывкар, Славы, д.6</t>
  </si>
  <si>
    <t>г. Сыктывкар, Советская, д.26</t>
  </si>
  <si>
    <t>г. Сыктывкар, Сорвачёва, д.48а</t>
  </si>
  <si>
    <t xml:space="preserve">г. Сыктывкар, Магистральная, д.3  </t>
  </si>
  <si>
    <t>г. Сыктывкар, Верхний Чов, д.61</t>
  </si>
  <si>
    <t>г. Сыктывкар, Ленина, д.43</t>
  </si>
  <si>
    <t>г. Сыктывкар, Интернациональная, д.113</t>
  </si>
  <si>
    <t>г. Сыктывкар, Верхний Чов, д.72</t>
  </si>
  <si>
    <t>г. Сыктывкар, З.Космодемьянской, д.20</t>
  </si>
  <si>
    <t>г. Сыктывкар, З.Космодемьянской, д.22</t>
  </si>
  <si>
    <t>г. Сыктывкар, З.Космодемьянской, д.24</t>
  </si>
  <si>
    <t>г. Сыктывкар, Кирова, д.24</t>
  </si>
  <si>
    <t>г. Сыктывкар, Малышева, д.17</t>
  </si>
  <si>
    <t>г. Сыктывкар, Оплеснина, д.58</t>
  </si>
  <si>
    <t>г. Сыктывкар, Коммунистическая, д.65</t>
  </si>
  <si>
    <t>г. Сыктывкар, Карла Маркса 184</t>
  </si>
  <si>
    <t>г. Сыктывкар, Парковая, д.11</t>
  </si>
  <si>
    <t>г. Сыктывкар, Чайкиной, д.43</t>
  </si>
  <si>
    <t>г. Сыктывкар, Катаева, д. 51</t>
  </si>
  <si>
    <t>г. Сыктывкар, Свободы, д.19</t>
  </si>
  <si>
    <t>г. Сыктывкар, Тентюковская, д.168</t>
  </si>
  <si>
    <t>бетон, ж/б</t>
  </si>
  <si>
    <t>пст. Иоссер, ул.Береговая, д.5</t>
  </si>
  <si>
    <t>пст. Чиньяворык, ул.Ленина, д.6</t>
  </si>
  <si>
    <t>пгт. Синдор, ул.Строителей,д.27</t>
  </si>
  <si>
    <t>пгт. Синдор, ул.Строителей,д.29</t>
  </si>
  <si>
    <t>пгт. Синдор, ул.Строителей,д.32</t>
  </si>
  <si>
    <t>с. Серегово, Северный, д.7</t>
  </si>
  <si>
    <t>с. Серегово, ул.Космортова, д.2</t>
  </si>
  <si>
    <t>г.Емва, ул.Ленинградская,д.25</t>
  </si>
  <si>
    <t>1977</t>
  </si>
  <si>
    <t>Приложение № 2 к изменениям в постановление Правительства Республики Коми "____"___________ 2016 года      
Приложение 2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2015 - 2016 годы</t>
  </si>
  <si>
    <t>Итого по  муниципальному образованию муниципального района "Троицко-Печорский":</t>
  </si>
  <si>
    <t>Итого по муниципальному образованию Муниципального района "Удорский"</t>
  </si>
  <si>
    <t>Итого по  муниципальному образованию муниципального района "Корткеросский":</t>
  </si>
  <si>
    <t>Итого по  муниципальному образованию муниципального района "Печора":</t>
  </si>
  <si>
    <t>Итого по  муниципальному образованию муниципального района "Сосногорск":</t>
  </si>
  <si>
    <t>Итого по  муниципальному образованию муниципального района "Сыктывдинский":</t>
  </si>
  <si>
    <t>Итого по муниципальному образованию муниципального района "Усть-Вымский"</t>
  </si>
  <si>
    <t>Итого по муникипальному образованию муниципального района "Усть-Цилемский"</t>
  </si>
  <si>
    <t>Итого по муниципальному образованию городского округа "Сыктывкар"</t>
  </si>
  <si>
    <t>пгт Троицко-Печорск Ленина, д.30</t>
  </si>
  <si>
    <t>г. Сосногорск, 6 микрорайон, д. 8 "а"</t>
  </si>
  <si>
    <t>нет</t>
  </si>
  <si>
    <t>г. Сосногорск, 6 микрорайон, д. 18/1</t>
  </si>
  <si>
    <t>г. Сосногорск, 6 микрорайон, д. 18/2</t>
  </si>
  <si>
    <t>г. Сосногорск, 6 микрорайон, д. 8</t>
  </si>
  <si>
    <t>пгт. Нижний Одес, ул. Ленина, д. 14а</t>
  </si>
  <si>
    <t>пгт. Нижний Одес, ул. Молодёжная, д. 16</t>
  </si>
  <si>
    <t>г. Сосногорск, ул. Ленина, д. 21</t>
  </si>
  <si>
    <t>г. Сосногорск, ул. Ленина, д. 38</t>
  </si>
  <si>
    <t>г. Сосногорск, ул. Пионерская, д. 6</t>
  </si>
  <si>
    <t>г. Сосногорск, ул. Ленина, д. 25</t>
  </si>
  <si>
    <t>пст. Верхнеижемский, ул. 40 лет Победы, д. 109</t>
  </si>
  <si>
    <t>Итого по муниципальному образованию муниципальному району "Ижемский"</t>
  </si>
  <si>
    <t>с.Шошка,ул.Центральная,д.5</t>
  </si>
  <si>
    <t>г. Сыктывкар, 8 Марта, д.,56а</t>
  </si>
  <si>
    <t>г. Сыктывкар, Банбана, д.1</t>
  </si>
  <si>
    <t>г. Сыктывкар, Банбана, д.5</t>
  </si>
  <si>
    <t>г. Сыктывкар, Дорожная, д.36</t>
  </si>
  <si>
    <t>г. Сыктывкар, З.Космодемьянской, д.26</t>
  </si>
  <si>
    <t>г. Сыктывкар, Карла Маркса, д.184</t>
  </si>
  <si>
    <t>г. Сыктывкар, Клубный переулок, д.1</t>
  </si>
  <si>
    <t>г. Сыктывкар, Ленина, д.80</t>
  </si>
  <si>
    <t>г. Сыктывкар, Межевая, д.1</t>
  </si>
  <si>
    <t>г. Сыктывкар, Октябрьский проспект, д. 49</t>
  </si>
  <si>
    <t>г. Сыктывкар, Оплеснина, 17</t>
  </si>
  <si>
    <t>г. Сыктывкар, Орджоникидзе, д.28</t>
  </si>
  <si>
    <t>г. Сыктывкар, Петрозаводская, д.21</t>
  </si>
  <si>
    <t>г. Сыктывкар, Радиоцентр, д. 3</t>
  </si>
  <si>
    <t>г. Сыктывкар, Рейдовая, д.13</t>
  </si>
  <si>
    <t>г. Сыктывкар, Республиканская, д.8</t>
  </si>
  <si>
    <t>г. Сыктывкар, Свободы, д.62а</t>
  </si>
  <si>
    <t>г. Сыктывкар, Серова, д.48 (1 очередь)</t>
  </si>
  <si>
    <t>г. Сыктывкар, Серова ,д. 48 (2 очередь)</t>
  </si>
  <si>
    <t>г. Сыктывкар, Слободская, д.1 Эжва</t>
  </si>
  <si>
    <t>г. Сыктывкар, Сысольское шоссе,д. 10</t>
  </si>
  <si>
    <t>г. Сыктывкар, Трактовая, д.73</t>
  </si>
  <si>
    <t>г. Сыктывкар, Трактовая, д.75</t>
  </si>
  <si>
    <t>г. Сыктывкар, Чернова, д.16</t>
  </si>
  <si>
    <t>г. Сыктывкар, Чернова, д. 4</t>
  </si>
  <si>
    <t>г. Сыктывкар, 8 Марта, д.56а</t>
  </si>
  <si>
    <t>г. Сыктывкар, Катаева, д.51</t>
  </si>
  <si>
    <t>г. Сыктывкар, Межевая, д. 1</t>
  </si>
  <si>
    <t>г. Сыктывкар, Радиоцентр,д. 3</t>
  </si>
  <si>
    <t>г. Сыктывкар, Свободы, 62а</t>
  </si>
  <si>
    <t>г. Сыктывкар, Серова, д.48 (2 очередь)</t>
  </si>
  <si>
    <t>г. Сыктывкар, Сысольское шоссе, 10</t>
  </si>
  <si>
    <t>пгт. Нижний Одес, ул. Комсомольская, д. 8</t>
  </si>
  <si>
    <t>г. Сосногорск, ул. Ленина, д. 23</t>
  </si>
  <si>
    <t>ВЫПОЛНЕНИЯ РАБОТ КРАТКОСРОЧНОГО ПЛАНА</t>
  </si>
  <si>
    <t>Куратова, д.14</t>
  </si>
  <si>
    <t>Ленина, д. 34</t>
  </si>
  <si>
    <t>Сенюкова, д.49</t>
  </si>
  <si>
    <t>Куратова, д.5</t>
  </si>
  <si>
    <t>Куратова, д.8</t>
  </si>
  <si>
    <t>наб.Нефтяников, д.22</t>
  </si>
  <si>
    <t>г.Вуктыл, ул.Пионерская, д.1</t>
  </si>
  <si>
    <t>г.Вуктыл, ул.Пионерская, д.6</t>
  </si>
  <si>
    <t>г.Вуктыл, ул.Коммунистическая, д.3</t>
  </si>
  <si>
    <t>с. Айкино Надежда мкр. 11</t>
  </si>
  <si>
    <t>г. Микунь, ул. Советская, д. 14</t>
  </si>
  <si>
    <t>г. Микунь, ул.  Первомайская , д. 14</t>
  </si>
  <si>
    <t>г. Микунь, ул.  Ленина , д. 21</t>
  </si>
  <si>
    <t>п. Студенец, ул. Центральная, д. 22</t>
  </si>
  <si>
    <t>с. Айкино  ул. Пионерская д.5</t>
  </si>
  <si>
    <t>с. Айкино  ул. Садовая д.44</t>
  </si>
  <si>
    <t>п.  Жешарт ул. Гагарина д.10</t>
  </si>
  <si>
    <t>п.  Жешарт ул. Мира д.15</t>
  </si>
  <si>
    <t>г. Микунь, ул. Дзержинского, д. 26</t>
  </si>
  <si>
    <t>п. Черный- Яр  д.8</t>
  </si>
  <si>
    <t>п. Студенец,  Чернам, д. 8</t>
  </si>
  <si>
    <t>п. Жешарт, ул. Лесная, д.10</t>
  </si>
  <si>
    <t>п. Жешарт, ул. Лесная, д.12</t>
  </si>
  <si>
    <t>п. Жешарт, ул. Лесная, д.14</t>
  </si>
  <si>
    <t>г. Микунь, ул.  Советская , д. 14</t>
  </si>
  <si>
    <t>кирп</t>
  </si>
  <si>
    <t>панельн</t>
  </si>
  <si>
    <t>с.Шошка,ул.Центральная,д.3</t>
  </si>
  <si>
    <t>брусчатые</t>
  </si>
  <si>
    <t>панельные</t>
  </si>
  <si>
    <t>кирпичные</t>
  </si>
  <si>
    <t>Машиностроителей, д.3</t>
  </si>
  <si>
    <t>пгт. Нижний Одес, ул. Ленина, д. 17</t>
  </si>
  <si>
    <t>г.Воркута, ул.Тиманская, д.6</t>
  </si>
  <si>
    <t>г. Инта, ул. Воркутинская, 5</t>
  </si>
  <si>
    <t>г. Инта, ул. Горького, 10</t>
  </si>
  <si>
    <t>г. Инта, ул. Куратова, 24</t>
  </si>
  <si>
    <t>г. Инта, ул. Куратова, 52</t>
  </si>
  <si>
    <t xml:space="preserve">   </t>
  </si>
  <si>
    <t>г. Ухта, ул. Социалистическая, 1</t>
  </si>
  <si>
    <t>кирпич.</t>
  </si>
  <si>
    <t>г. Ухта, ул. Социалистическая, 3</t>
  </si>
  <si>
    <t>панел.</t>
  </si>
  <si>
    <t>г. Ухта, ул. Социалистическая, 5</t>
  </si>
  <si>
    <t>г. Ухта, набережная Нефтяников, 21</t>
  </si>
  <si>
    <t>г. Ухта, набережная Нефтяников, 23</t>
  </si>
  <si>
    <t>г. Ухта, ул. Машиностроителей, 7</t>
  </si>
  <si>
    <t>г. Ухта, пр. Ленина, 71</t>
  </si>
  <si>
    <t>г. Ухта, пр. Ленина, 53</t>
  </si>
  <si>
    <t>г. Ухта, ул.Интернациональная, 74/42</t>
  </si>
  <si>
    <t>г. Ухта, ул. Сенюкова, 25/52</t>
  </si>
  <si>
    <t>г. Ухта, ул. Дежнева, 29</t>
  </si>
  <si>
    <t>г. Ухта, ул. Печорская, 10а</t>
  </si>
  <si>
    <t>пст. Чиньяворык, ул.Ленина, д.8</t>
  </si>
  <si>
    <t>пгт. Синдор, ул.Строителей,д.17</t>
  </si>
  <si>
    <t>пгт. Синдор, ул.Строителей,д.33</t>
  </si>
  <si>
    <t>г.Емва, ул.Авиационная, д.4</t>
  </si>
  <si>
    <t>1972</t>
  </si>
  <si>
    <t>с. Корткерос, ул.Московская, д. 19</t>
  </si>
  <si>
    <t>г. Печора, Н.Островского,29</t>
  </si>
  <si>
    <t>г. Печора, п.Каджером, ул.Строительная, 6</t>
  </si>
  <si>
    <t>г. Сосногорск, ул. Зои Космодемьянской, д. 2 "а"</t>
  </si>
  <si>
    <t>г. Сосногорск, ул. Зои Космодемьянской, д. 2 "б"</t>
  </si>
  <si>
    <t>г. Сосногорск, ул. Лесная. д. 3а</t>
  </si>
  <si>
    <t>г. Сосногорск, ул. 40 лет Коми, д. 7</t>
  </si>
  <si>
    <t>г. Сосногорск, 6 микрорайон, д. 25</t>
  </si>
  <si>
    <t>пгт. Нижний Одес, ул. Пионерская, д. 9</t>
  </si>
  <si>
    <t>пгт. Нижний Одес, ул. Молодежная. д. 1</t>
  </si>
  <si>
    <t>брусчатый</t>
  </si>
  <si>
    <t>пгт.Войвож, ул.Октябрьская, д.9</t>
  </si>
  <si>
    <t>с.Выльгорт, ул.Рабочая, д.3</t>
  </si>
  <si>
    <t>с.Пажга, 1 микрорайон, д.10</t>
  </si>
  <si>
    <t>панель</t>
  </si>
  <si>
    <t>с. Зеленец ул. 2 квартал,  д.15</t>
  </si>
  <si>
    <t>с. Палевицы, Центральная усадьба, д.1</t>
  </si>
  <si>
    <t>с.Ношуль, ул. Советская, д. 1 г</t>
  </si>
  <si>
    <t>с. Кослан ул.Трофимовой, 43</t>
  </si>
  <si>
    <t xml:space="preserve"> с. Кослан ул. Гагарина, 1</t>
  </si>
  <si>
    <t xml:space="preserve"> с. Кослан ул. Гагарина, 11</t>
  </si>
  <si>
    <t>г. Микунь, ул. Ленина, д.44</t>
  </si>
  <si>
    <t>г. Микунь, ул. Комсомольская, д.3</t>
  </si>
  <si>
    <t>п. Жешарт, ул. Пушкина, д.13</t>
  </si>
  <si>
    <t>Итого по муниципальному образованию муниципального района "Усть-Цилемский":</t>
  </si>
  <si>
    <t>с.Усть-Цильма, ул.Новый квартал, д. 38</t>
  </si>
  <si>
    <t>г. Сыктывкар, 8 Марта, д. 20</t>
  </si>
  <si>
    <t>г. Сыктывкар, Верхний Чов, д.56</t>
  </si>
  <si>
    <t>г. Сыктывкар, Карла Маркса, д.168</t>
  </si>
  <si>
    <t>г. Сыктывкар, Кутузова, д.13</t>
  </si>
  <si>
    <t>г. Сыктывкар, Ленина, д.82</t>
  </si>
  <si>
    <t>г. Сыктывкар, Межевая, д.3</t>
  </si>
  <si>
    <t>г. Сыктывкар, Морозова, д.43</t>
  </si>
  <si>
    <t>г. Сыктывкар, Морозова, д.53</t>
  </si>
  <si>
    <t>г. Сыктывкар, Озерная, д.15</t>
  </si>
  <si>
    <t>г. Сыктывкар, Озерная, д.19</t>
  </si>
  <si>
    <t>г. Сыктывкар, Озерная, д.24</t>
  </si>
  <si>
    <t>г. Сыктывкар, Озерная, д.27</t>
  </si>
  <si>
    <t>г. Сыктывкар, Октябрьский проспект, д. 198</t>
  </si>
  <si>
    <t>г. Сыктывкар, Октябрьский проспект, д.61</t>
  </si>
  <si>
    <t>г. Сыктывкар, Октябрьский проспект, д.69</t>
  </si>
  <si>
    <t>г. Сыктывкар, Парковая, д.38</t>
  </si>
  <si>
    <t>г. Сыктывкар, Партизанская, д.1</t>
  </si>
  <si>
    <t>г. Сыктывкар, Первомайская, д.85</t>
  </si>
  <si>
    <t>г. Сыктывкар, Пушкина, д.21</t>
  </si>
  <si>
    <t>г. Сыктывкар, Пушкина, д.39</t>
  </si>
  <si>
    <t>г. Сыктывкар, Пушкина, д.64</t>
  </si>
  <si>
    <t>г. Сыктывкар, Пушкина, д.66</t>
  </si>
  <si>
    <t>г. Сыктывкар, Пушкина, д.78</t>
  </si>
  <si>
    <t>г. Сыктывкар, Северная, д.110</t>
  </si>
  <si>
    <t>г. Сыктывкар, Северная, д.116</t>
  </si>
  <si>
    <t>г. Сыктывкар, Советская, д.30</t>
  </si>
  <si>
    <t>г. Сыктывкар, Советская, д.35</t>
  </si>
  <si>
    <t>г. Сыктывкар, Советская, д.36</t>
  </si>
  <si>
    <t>г. Сыктывкар, Советская, д.38</t>
  </si>
  <si>
    <t>г. Сыктывкар, Советская, д.68</t>
  </si>
  <si>
    <t>г. Сыктывкар, Старовского, д.17</t>
  </si>
  <si>
    <t>г. Сыктывкар, Старовского, д.55а</t>
  </si>
  <si>
    <t>г. Сыктывкар, Сысольское шоссе, 8</t>
  </si>
  <si>
    <t>г. Сыктывкар, Тентюковская, д.125</t>
  </si>
  <si>
    <t>г. Сыктывкар, Трактовая, д.77</t>
  </si>
  <si>
    <t>г. Сыктывкар, Чернова, д.14</t>
  </si>
  <si>
    <t>г. Сыктывкар, Серова, д.48/1</t>
  </si>
  <si>
    <t>Итого по муниципальному образованию городского округа "Вуктыл"</t>
  </si>
  <si>
    <t>г.Вуктыл, ул.Коммунистическая, д. 1</t>
  </si>
  <si>
    <t>с.Помоздино, ул.Уляшева, д.21</t>
  </si>
  <si>
    <t>пст.Митрофан-Дикост, ул.Школьная, д. 2</t>
  </si>
  <si>
    <t>г.Усинск, ул.Строителей, д.7</t>
  </si>
  <si>
    <t>бетонные, ж/б</t>
  </si>
  <si>
    <t>г.Усинск, ул.Мира, д.13а</t>
  </si>
  <si>
    <t>с.Визинга, ул. 50 лет ВЛКСМ, д. 37</t>
  </si>
  <si>
    <t>с.Визинга, ул. 50 лет ВЛКСМ, д. 37 а</t>
  </si>
  <si>
    <t>с.Визинга, ул. Мира, д. 7</t>
  </si>
  <si>
    <t xml:space="preserve">с.Ижма, ул.Семяшкина, д. 15 </t>
  </si>
  <si>
    <t>с.Ижма, ул.Семяшкина, д. 31</t>
  </si>
  <si>
    <t>с.Ижма, ул.Советская, д. 61</t>
  </si>
  <si>
    <t>Итого по муниципальному образованию муниципальному району "Койгородский"</t>
  </si>
  <si>
    <t>с.Койгородок, ул. Вадорская,д.19</t>
  </si>
  <si>
    <t>Итого по муниципальному образованию городского округа "Воркута"</t>
  </si>
  <si>
    <t>Итого по муниципальному образованию городского округа "Инта"</t>
  </si>
  <si>
    <t>Итого по муниципальному образованию городского округа "Ухта"</t>
  </si>
  <si>
    <t>г. Ухта, набережная Нефтяников,21</t>
  </si>
  <si>
    <t>г. Ухта, набережная Нефтяников,23</t>
  </si>
  <si>
    <t>г. Ухта, ул. Машиностроителей,7</t>
  </si>
  <si>
    <t>г. Ухта, пр. Ленина,71</t>
  </si>
  <si>
    <t>г. Ухта, пр. Ленина,53</t>
  </si>
  <si>
    <t>г. Ухта, ул.Интернациональная,74/42</t>
  </si>
  <si>
    <t>г. Ухта, ул. Сенюкова,25/52</t>
  </si>
  <si>
    <t>г. Ухта, ул. Дежнева,29</t>
  </si>
  <si>
    <t>г. Ухта, ул. Печорская,10а</t>
  </si>
  <si>
    <t>Итого по муниципальному образованию муниципального района "Княжпогостский"</t>
  </si>
  <si>
    <t xml:space="preserve">Итого по муниципальному образованию муниципального района "Корткеросский" </t>
  </si>
  <si>
    <t>Итого по муниципальному образованию муниципального района "Печора"</t>
  </si>
  <si>
    <t>Итого по муниципальному образованию муниципального района "Сосногорск"</t>
  </si>
  <si>
    <t>Итого по муниципальному образованию муниципального района "Сыктывдинский"</t>
  </si>
  <si>
    <t>Итого по муниципальному образованию муниципального района "Прилузский"</t>
  </si>
  <si>
    <t>Итого по муниципальному образованию муниципального района "Удорский"</t>
  </si>
  <si>
    <t>г. Сыктывкар, ул. 8 Марта, д. 20</t>
  </si>
  <si>
    <t>г. Сыктывкар,  ул. Карла Маркса, д.168</t>
  </si>
  <si>
    <t>г. Сыктывкар,  ул. Кутузова, д.13</t>
  </si>
  <si>
    <t>г. Сыктывкар,  ул. Ленина, д.82</t>
  </si>
  <si>
    <t xml:space="preserve">г. Сыктывкар,  ул. Магистральная, д.3  </t>
  </si>
  <si>
    <t>г. Сыктывкар,  ул. Межевая, д.2</t>
  </si>
  <si>
    <t>г. Сыктывкар,  ул. Межевая, д.3</t>
  </si>
  <si>
    <t>г. Сыктывкар,  ул. Морозова, д.43</t>
  </si>
  <si>
    <t>г. Сыктывкар,  ул. Морозова, д.53</t>
  </si>
  <si>
    <t>г. Сыктывкар,  ул. Озерная, д.15</t>
  </si>
  <si>
    <t>г. Сыктывкар,  ул. Озерная, д.19</t>
  </si>
  <si>
    <t>г. Сыктывкар,  ул. Озерная, д.24</t>
  </si>
  <si>
    <t>г. Сыктывкар,  ул. Озерная, д.27</t>
  </si>
  <si>
    <t>г. Сыктывкар,  ул. Оплеснина, 17</t>
  </si>
  <si>
    <t>г. Сыктывкар,  ул. Орджоникидзе, д.28</t>
  </si>
  <si>
    <t>г. Сыктывкар,  ул. Парковая, д.38</t>
  </si>
  <si>
    <t>г. Сыктывкар,  ул. Партизанская, д.1</t>
  </si>
  <si>
    <t>г. Сыктывкар,  ул. Первомайская, д.85</t>
  </si>
  <si>
    <t>г. Сыктывкар,  ул. Пушкина, д.21</t>
  </si>
  <si>
    <t>г. Сыктывкар,  ул. Пушкина, д.39</t>
  </si>
  <si>
    <t>г. Сыктывкар,  ул. Пушкина, д.64</t>
  </si>
  <si>
    <t>г. Сыктывкар,  ул. Пушкина, д.66</t>
  </si>
  <si>
    <t>г. Сыктывкар,  ул. Пушкина, д.78</t>
  </si>
  <si>
    <t>г. Сыктывкар,  ул. Северная, д.110</t>
  </si>
  <si>
    <t>г. Сыктывкар,  ул. Северная, д.116</t>
  </si>
  <si>
    <t>г. Сыктывкар,  ул. Северная, д.53а</t>
  </si>
  <si>
    <t>г. Сыктывкар,  ул. Советская, д.30</t>
  </si>
  <si>
    <t>г. Сыктывкар,  ул. Советская, д.35</t>
  </si>
  <si>
    <t>г. Сыктывкар,  ул. Советская, д.36</t>
  </si>
  <si>
    <t>г. Сыктывкар,  ул. Советская, д.38</t>
  </si>
  <si>
    <t>г. Сыктывкар,  ул. Советская, д.68</t>
  </si>
  <si>
    <t>г. Сыктывкар,  ул. Старовского, д.17</t>
  </si>
  <si>
    <t>г. Сыктывкар,  ул. Старовского, д.55а</t>
  </si>
  <si>
    <t>г. Сыктывкар,  ул. Тентюковская, д.125</t>
  </si>
  <si>
    <t>г. Сыктывкар,  ул. Трактовая, д.77</t>
  </si>
  <si>
    <t>г. Сыктывкар,  ул. Чернова, д.14</t>
  </si>
  <si>
    <t xml:space="preserve">Итого по муниципальному образованию муниципального района "Троицко-Печорский" </t>
  </si>
  <si>
    <t xml:space="preserve">Итого по муниципальному образованию городского округа "Усинск" </t>
  </si>
  <si>
    <t>Итого по муниципальному образованию муниципального района "Сысольский"</t>
  </si>
  <si>
    <t xml:space="preserve">Итого по муниципальному образованию муниципальному району "Койгородский" </t>
  </si>
  <si>
    <t>Муниципальный район "Койгородский"</t>
  </si>
  <si>
    <t xml:space="preserve">Реестр многоквартирных домов по видам работ по капитальному ремонту в Республике Коми в 2015-2016 году </t>
  </si>
  <si>
    <t>Реестр многоквартирных домов по видам работ по капитальному ремонту в Республике Коми в 2017 году</t>
  </si>
  <si>
    <t xml:space="preserve">Реестр многоквартирных домов по видам работ по капитальному ремонту в Республике Коми на 2015-2017 годы </t>
  </si>
  <si>
    <t xml:space="preserve"> многоквартирных домов, в отношении которых планируется проведение капитального ремонта в рамках выполнения Краткосрочного плана реализации региональной программы капитального ремонта общего имущества в многоквартирных домах, расположенных на территории Республики Коми на 2015-2017 годы</t>
  </si>
  <si>
    <t>РЕАЛИЗАЦИИ РЕГИОНАЛЬНОЙ ПРОГРАММЫ КАПИТАЛЬНОГО РЕМОНТА НА 2015-2017 ГОДЫ</t>
  </si>
  <si>
    <t xml:space="preserve">Планируемые показатели выполнения работ краткосрочного плана капитального ремонта в 2015-2016 году </t>
  </si>
  <si>
    <t xml:space="preserve">Планируемые показатели выполнения работ краткосрочного плана капитального ремонта в 2017 году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</si>
  <si>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2015-2016 году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</si>
  <si>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Республики Коми в 2017 году</t>
  </si>
  <si>
    <t>г. Ухта, ул. Социалистическая,1</t>
  </si>
  <si>
    <t>г. Ухта, ул. Социалистическая,3</t>
  </si>
  <si>
    <t>г. Ухта, ул. Социалистическая,5</t>
  </si>
  <si>
    <t>Приложение № 2 к изменениям в постановление Правительства Республики Коми                                             от "18" апреля 2017 года №222     
Приложение 2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2015 - 2017 годы</t>
  </si>
  <si>
    <t>Приложение № 1 к изменениям в постановление Правительства Республики Коми                     от "18" апреля 2017 года № 222     
Приложение 1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2015 - 2017 годы</t>
  </si>
  <si>
    <t>Приложение № 3 к изменениям в постановление Правительства Республики Коми                       от "18" апреля 2017 года №222      
Приложение 3 к краткосрочному плану реализации региональной программы капитального ремонта общего имущества в многоквартирных домах, расположенных на территории Республики Коми, на 2015 - 2017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</si>
</sst>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##\ ###\ ###\ ##0.00"/>
    <numFmt numFmtId="166" formatCode="###\ ###\ ###\ ##0"/>
    <numFmt numFmtId="167" formatCode="#,##0.0"/>
    <numFmt numFmtId="168" formatCode="0.0"/>
    <numFmt numFmtId="169" formatCode="_(* #,##0.00_);_(* \(#,##0.00\);_(* &quot;-&quot;??_);_(@_)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14" fillId="0" borderId="0"/>
    <xf numFmtId="0" fontId="14" fillId="0" borderId="0"/>
    <xf numFmtId="0" fontId="18" fillId="0" borderId="0"/>
    <xf numFmtId="0" fontId="17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169" fontId="17" fillId="0" borderId="0" applyFont="0" applyFill="0" applyBorder="0" applyAlignment="0" applyProtection="0"/>
    <xf numFmtId="0" fontId="17" fillId="0" borderId="0"/>
    <xf numFmtId="164" fontId="14" fillId="0" borderId="0" applyFont="0" applyFill="0" applyBorder="0" applyAlignment="0" applyProtection="0"/>
    <xf numFmtId="0" fontId="17" fillId="0" borderId="0"/>
  </cellStyleXfs>
  <cellXfs count="286">
    <xf numFmtId="0" fontId="0" fillId="0" borderId="0" xfId="0"/>
    <xf numFmtId="0" fontId="0" fillId="0" borderId="0" xfId="0" applyFill="1"/>
    <xf numFmtId="0" fontId="1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5" fontId="6" fillId="0" borderId="1" xfId="0" applyNumberFormat="1" applyFont="1" applyBorder="1" applyAlignment="1">
      <alignment horizontal="right"/>
    </xf>
    <xf numFmtId="0" fontId="7" fillId="0" borderId="0" xfId="0" applyFont="1"/>
    <xf numFmtId="0" fontId="0" fillId="2" borderId="0" xfId="0" applyFill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3" borderId="0" xfId="0" applyFont="1" applyFill="1"/>
    <xf numFmtId="0" fontId="9" fillId="0" borderId="0" xfId="0" applyFont="1" applyAlignment="1">
      <alignment horizontal="center"/>
    </xf>
    <xf numFmtId="0" fontId="10" fillId="3" borderId="0" xfId="0" applyFont="1" applyFill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7" fillId="3" borderId="0" xfId="0" applyFont="1" applyFill="1"/>
    <xf numFmtId="166" fontId="8" fillId="3" borderId="3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left" wrapText="1"/>
    </xf>
    <xf numFmtId="0" fontId="0" fillId="3" borderId="0" xfId="0" applyFill="1"/>
    <xf numFmtId="0" fontId="2" fillId="0" borderId="0" xfId="0" applyFont="1" applyAlignment="1">
      <alignment horizontal="center" vertical="top"/>
    </xf>
    <xf numFmtId="165" fontId="6" fillId="3" borderId="4" xfId="0" applyNumberFormat="1" applyFont="1" applyFill="1" applyBorder="1" applyAlignment="1">
      <alignment horizontal="right"/>
    </xf>
    <xf numFmtId="4" fontId="21" fillId="3" borderId="0" xfId="0" applyNumberFormat="1" applyFont="1" applyFill="1"/>
    <xf numFmtId="0" fontId="22" fillId="0" borderId="0" xfId="0" applyFont="1"/>
    <xf numFmtId="166" fontId="8" fillId="3" borderId="1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2" fontId="10" fillId="3" borderId="0" xfId="0" applyNumberFormat="1" applyFont="1" applyFill="1"/>
    <xf numFmtId="0" fontId="9" fillId="3" borderId="0" xfId="0" applyFont="1" applyFill="1"/>
    <xf numFmtId="0" fontId="15" fillId="3" borderId="0" xfId="0" applyFont="1" applyFill="1" applyBorder="1"/>
    <xf numFmtId="4" fontId="11" fillId="3" borderId="0" xfId="0" applyNumberFormat="1" applyFont="1" applyFill="1" applyBorder="1" applyAlignment="1">
      <alignment horizontal="right"/>
    </xf>
    <xf numFmtId="4" fontId="7" fillId="3" borderId="0" xfId="0" applyNumberFormat="1" applyFont="1" applyFill="1" applyBorder="1"/>
    <xf numFmtId="0" fontId="7" fillId="3" borderId="0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4" fontId="27" fillId="3" borderId="0" xfId="0" applyNumberFormat="1" applyFont="1" applyFill="1"/>
    <xf numFmtId="4" fontId="9" fillId="0" borderId="0" xfId="0" applyNumberFormat="1" applyFont="1"/>
    <xf numFmtId="0" fontId="28" fillId="3" borderId="1" xfId="0" applyFont="1" applyFill="1" applyBorder="1" applyAlignment="1">
      <alignment horizontal="center" vertical="center" wrapText="1"/>
    </xf>
    <xf numFmtId="4" fontId="28" fillId="3" borderId="1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68" fontId="8" fillId="3" borderId="1" xfId="4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/>
    <xf numFmtId="168" fontId="8" fillId="3" borderId="1" xfId="0" applyNumberFormat="1" applyFont="1" applyFill="1" applyBorder="1" applyAlignment="1">
      <alignment horizontal="center" vertical="center" wrapText="1"/>
    </xf>
    <xf numFmtId="168" fontId="8" fillId="3" borderId="1" xfId="1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12" applyFont="1" applyFill="1" applyBorder="1" applyAlignment="1">
      <alignment horizontal="center" vertical="center" wrapText="1"/>
    </xf>
    <xf numFmtId="1" fontId="8" fillId="3" borderId="1" xfId="12" applyNumberFormat="1" applyFont="1" applyFill="1" applyBorder="1" applyAlignment="1">
      <alignment horizontal="center" vertical="center" wrapText="1"/>
    </xf>
    <xf numFmtId="168" fontId="8" fillId="3" borderId="1" xfId="1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/>
    <xf numFmtId="4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8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7" fontId="31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/>
    </xf>
    <xf numFmtId="168" fontId="31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12" fontId="24" fillId="0" borderId="1" xfId="0" applyNumberFormat="1" applyFont="1" applyBorder="1" applyAlignment="1">
      <alignment horizontal="center"/>
    </xf>
    <xf numFmtId="0" fontId="24" fillId="0" borderId="10" xfId="0" applyFont="1" applyFill="1" applyBorder="1"/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" fontId="8" fillId="0" borderId="1" xfId="1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" fontId="24" fillId="0" borderId="9" xfId="0" applyNumberFormat="1" applyFont="1" applyBorder="1" applyAlignment="1">
      <alignment horizontal="center" vertical="center" wrapText="1"/>
    </xf>
    <xf numFmtId="4" fontId="24" fillId="0" borderId="9" xfId="3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" fontId="8" fillId="0" borderId="9" xfId="3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3" fontId="31" fillId="0" borderId="3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Fill="1" applyBorder="1" applyAlignment="1">
      <alignment horizontal="left" vertical="center"/>
    </xf>
    <xf numFmtId="0" fontId="8" fillId="3" borderId="1" xfId="3" applyFont="1" applyFill="1" applyBorder="1" applyAlignment="1" applyProtection="1">
      <alignment horizontal="left" vertical="center" wrapText="1"/>
      <protection locked="0"/>
    </xf>
    <xf numFmtId="0" fontId="8" fillId="3" borderId="1" xfId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top" wrapText="1"/>
    </xf>
    <xf numFmtId="0" fontId="8" fillId="3" borderId="3" xfId="3" applyFont="1" applyFill="1" applyBorder="1" applyAlignment="1" applyProtection="1">
      <alignment horizontal="left" vertical="center" wrapText="1"/>
      <protection locked="0"/>
    </xf>
    <xf numFmtId="0" fontId="31" fillId="3" borderId="1" xfId="0" applyNumberFormat="1" applyFont="1" applyFill="1" applyBorder="1" applyAlignment="1">
      <alignment horizontal="left" vertical="top" wrapText="1"/>
    </xf>
    <xf numFmtId="0" fontId="8" fillId="3" borderId="1" xfId="12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4" fontId="8" fillId="3" borderId="1" xfId="12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/>
    <xf numFmtId="0" fontId="24" fillId="0" borderId="1" xfId="0" applyFont="1" applyBorder="1" applyAlignment="1">
      <alignment horizontal="left" vertical="top"/>
    </xf>
    <xf numFmtId="4" fontId="24" fillId="3" borderId="1" xfId="0" applyNumberFormat="1" applyFont="1" applyFill="1" applyBorder="1" applyAlignment="1">
      <alignment horizontal="center"/>
    </xf>
    <xf numFmtId="3" fontId="24" fillId="3" borderId="0" xfId="0" applyNumberFormat="1" applyFont="1" applyFill="1" applyAlignment="1">
      <alignment horizontal="center"/>
    </xf>
    <xf numFmtId="0" fontId="24" fillId="0" borderId="1" xfId="0" applyFont="1" applyBorder="1" applyAlignment="1">
      <alignment horizontal="left" vertical="center"/>
    </xf>
    <xf numFmtId="3" fontId="24" fillId="3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/>
    </xf>
    <xf numFmtId="4" fontId="31" fillId="3" borderId="1" xfId="0" applyNumberFormat="1" applyFont="1" applyFill="1" applyBorder="1" applyAlignment="1">
      <alignment horizontal="center" vertical="center"/>
    </xf>
    <xf numFmtId="3" fontId="31" fillId="3" borderId="1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12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4" fontId="28" fillId="0" borderId="4" xfId="0" applyNumberFormat="1" applyFont="1" applyFill="1" applyBorder="1" applyAlignment="1">
      <alignment horizontal="center"/>
    </xf>
    <xf numFmtId="3" fontId="28" fillId="0" borderId="4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4" fontId="28" fillId="3" borderId="1" xfId="0" applyNumberFormat="1" applyFont="1" applyFill="1" applyBorder="1" applyAlignment="1">
      <alignment horizontal="center"/>
    </xf>
    <xf numFmtId="3" fontId="2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4" fontId="28" fillId="3" borderId="4" xfId="0" applyNumberFormat="1" applyFont="1" applyFill="1" applyBorder="1" applyAlignment="1">
      <alignment horizontal="center"/>
    </xf>
    <xf numFmtId="3" fontId="28" fillId="3" borderId="4" xfId="0" applyNumberFormat="1" applyFont="1" applyFill="1" applyBorder="1" applyAlignment="1">
      <alignment horizontal="center"/>
    </xf>
    <xf numFmtId="165" fontId="28" fillId="3" borderId="1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vertical="center" wrapText="1"/>
    </xf>
    <xf numFmtId="4" fontId="28" fillId="3" borderId="1" xfId="0" applyNumberFormat="1" applyFont="1" applyFill="1" applyBorder="1" applyAlignment="1">
      <alignment horizontal="right"/>
    </xf>
    <xf numFmtId="4" fontId="28" fillId="3" borderId="1" xfId="0" applyNumberFormat="1" applyFont="1" applyFill="1" applyBorder="1" applyAlignment="1">
      <alignment horizontal="center" vertical="center"/>
    </xf>
    <xf numFmtId="4" fontId="28" fillId="3" borderId="4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left" wrapText="1"/>
    </xf>
    <xf numFmtId="4" fontId="28" fillId="0" borderId="4" xfId="0" applyNumberFormat="1" applyFont="1" applyFill="1" applyBorder="1" applyAlignment="1">
      <alignment horizontal="center" vertical="center"/>
    </xf>
    <xf numFmtId="3" fontId="28" fillId="0" borderId="4" xfId="0" applyNumberFormat="1" applyFont="1" applyFill="1" applyBorder="1" applyAlignment="1">
      <alignment horizontal="center" vertical="center"/>
    </xf>
    <xf numFmtId="0" fontId="33" fillId="3" borderId="0" xfId="0" applyFont="1" applyFill="1"/>
    <xf numFmtId="0" fontId="34" fillId="3" borderId="0" xfId="0" applyFont="1" applyFill="1"/>
    <xf numFmtId="4" fontId="8" fillId="0" borderId="4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8" fillId="3" borderId="1" xfId="14" applyFont="1" applyFill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1" fontId="30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/>
    <xf numFmtId="0" fontId="29" fillId="3" borderId="0" xfId="0" applyFont="1" applyFill="1"/>
    <xf numFmtId="0" fontId="30" fillId="3" borderId="1" xfId="0" applyFont="1" applyFill="1" applyBorder="1" applyAlignment="1">
      <alignment horizontal="center" vertical="center"/>
    </xf>
    <xf numFmtId="0" fontId="29" fillId="0" borderId="0" xfId="0" applyFont="1"/>
    <xf numFmtId="3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4" fontId="29" fillId="0" borderId="0" xfId="0" applyNumberFormat="1" applyFont="1" applyFill="1"/>
    <xf numFmtId="0" fontId="28" fillId="3" borderId="1" xfId="0" applyFont="1" applyFill="1" applyBorder="1" applyAlignment="1">
      <alignment horizontal="justify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wrapText="1"/>
    </xf>
    <xf numFmtId="0" fontId="28" fillId="3" borderId="4" xfId="0" applyFont="1" applyFill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4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 wrapText="1"/>
    </xf>
    <xf numFmtId="0" fontId="28" fillId="3" borderId="1" xfId="0" applyFont="1" applyFill="1" applyBorder="1" applyAlignment="1">
      <alignment horizontal="left" wrapText="1"/>
    </xf>
    <xf numFmtId="166" fontId="28" fillId="3" borderId="3" xfId="0" applyNumberFormat="1" applyFont="1" applyFill="1" applyBorder="1" applyAlignment="1">
      <alignment horizontal="center" wrapText="1"/>
    </xf>
    <xf numFmtId="166" fontId="28" fillId="3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5">
    <cellStyle name="Обычный" xfId="0" builtinId="0"/>
    <cellStyle name="Обычный 10" xfId="2"/>
    <cellStyle name="Обычный 12" xfId="1"/>
    <cellStyle name="Обычный 2" xfId="3"/>
    <cellStyle name="Обычный 2 11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4"/>
    <cellStyle name="Обычный_Жилфонд на 01.02.06. основа 2" xfId="12"/>
    <cellStyle name="Финансовый" xfId="13" builtinId="3"/>
    <cellStyle name="Финансовый_Жилфонд на 01.02.06. основа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1"/>
  <sheetViews>
    <sheetView topLeftCell="C1" zoomScale="86" zoomScaleNormal="86" workbookViewId="0">
      <selection activeCell="A10" sqref="A10:R10"/>
    </sheetView>
  </sheetViews>
  <sheetFormatPr defaultRowHeight="12.75" x14ac:dyDescent="0.2"/>
  <cols>
    <col min="1" max="1" width="6.28515625" style="26" customWidth="1"/>
    <col min="2" max="2" width="41.85546875" style="11" customWidth="1"/>
    <col min="3" max="3" width="10" style="26" customWidth="1"/>
    <col min="4" max="4" width="9.42578125" style="26" bestFit="1" customWidth="1"/>
    <col min="5" max="5" width="13" style="26" customWidth="1"/>
    <col min="6" max="6" width="8.42578125" style="26" customWidth="1"/>
    <col min="7" max="7" width="8.5703125" style="26" customWidth="1"/>
    <col min="8" max="8" width="11.85546875" style="11" customWidth="1"/>
    <col min="9" max="9" width="12.28515625" style="11" customWidth="1"/>
    <col min="10" max="10" width="11.42578125" style="11" bestFit="1" customWidth="1"/>
    <col min="11" max="11" width="12.140625" style="11" customWidth="1"/>
    <col min="12" max="12" width="16.42578125" style="27" customWidth="1"/>
    <col min="13" max="15" width="14.42578125" style="51" bestFit="1" customWidth="1"/>
    <col min="16" max="16" width="16.28515625" style="51" customWidth="1"/>
    <col min="17" max="17" width="10.140625" style="11" bestFit="1" customWidth="1"/>
    <col min="18" max="18" width="10.140625" style="11" customWidth="1"/>
    <col min="19" max="19" width="13.42578125" style="11" bestFit="1" customWidth="1"/>
    <col min="20" max="20" width="13.85546875" style="11" customWidth="1"/>
    <col min="21" max="21" width="13.28515625" style="11" customWidth="1"/>
    <col min="22" max="22" width="12.85546875" style="11" customWidth="1"/>
    <col min="23" max="16384" width="9.140625" style="11"/>
  </cols>
  <sheetData>
    <row r="1" spans="1:19" ht="105" customHeight="1" x14ac:dyDescent="0.2">
      <c r="M1" s="253" t="s">
        <v>485</v>
      </c>
      <c r="N1" s="254"/>
      <c r="O1" s="254"/>
      <c r="P1" s="254"/>
      <c r="Q1" s="254"/>
      <c r="R1" s="254"/>
    </row>
    <row r="2" spans="1:19" ht="15.75" x14ac:dyDescent="0.25">
      <c r="A2" s="255" t="s">
        <v>79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9" ht="33" customHeight="1" x14ac:dyDescent="0.25">
      <c r="A3" s="256" t="s">
        <v>475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</row>
    <row r="5" spans="1:19" ht="12.75" customHeight="1" x14ac:dyDescent="0.2">
      <c r="A5" s="257" t="s">
        <v>24</v>
      </c>
      <c r="B5" s="257" t="s">
        <v>3</v>
      </c>
      <c r="C5" s="261" t="s">
        <v>25</v>
      </c>
      <c r="D5" s="262"/>
      <c r="E5" s="258" t="s">
        <v>26</v>
      </c>
      <c r="F5" s="258" t="s">
        <v>27</v>
      </c>
      <c r="G5" s="258" t="s">
        <v>28</v>
      </c>
      <c r="H5" s="258" t="s">
        <v>29</v>
      </c>
      <c r="I5" s="261" t="s">
        <v>30</v>
      </c>
      <c r="J5" s="262"/>
      <c r="K5" s="258" t="s">
        <v>31</v>
      </c>
      <c r="L5" s="264" t="s">
        <v>32</v>
      </c>
      <c r="M5" s="264"/>
      <c r="N5" s="264"/>
      <c r="O5" s="264"/>
      <c r="P5" s="264"/>
      <c r="Q5" s="257" t="s">
        <v>33</v>
      </c>
      <c r="R5" s="257" t="s">
        <v>34</v>
      </c>
    </row>
    <row r="6" spans="1:19" ht="15.75" customHeight="1" x14ac:dyDescent="0.2">
      <c r="A6" s="257"/>
      <c r="B6" s="257"/>
      <c r="C6" s="258" t="s">
        <v>35</v>
      </c>
      <c r="D6" s="258" t="s">
        <v>36</v>
      </c>
      <c r="E6" s="259"/>
      <c r="F6" s="259"/>
      <c r="G6" s="259"/>
      <c r="H6" s="259"/>
      <c r="I6" s="258" t="s">
        <v>37</v>
      </c>
      <c r="J6" s="258" t="s">
        <v>38</v>
      </c>
      <c r="K6" s="259"/>
      <c r="L6" s="263" t="s">
        <v>37</v>
      </c>
      <c r="M6" s="264" t="s">
        <v>39</v>
      </c>
      <c r="N6" s="264"/>
      <c r="O6" s="264"/>
      <c r="P6" s="264"/>
      <c r="Q6" s="257"/>
      <c r="R6" s="257"/>
    </row>
    <row r="7" spans="1:19" ht="129.75" customHeight="1" x14ac:dyDescent="0.2">
      <c r="A7" s="257"/>
      <c r="B7" s="257"/>
      <c r="C7" s="259"/>
      <c r="D7" s="259"/>
      <c r="E7" s="259"/>
      <c r="F7" s="259"/>
      <c r="G7" s="259"/>
      <c r="H7" s="260"/>
      <c r="I7" s="260"/>
      <c r="J7" s="260"/>
      <c r="K7" s="260"/>
      <c r="L7" s="263"/>
      <c r="M7" s="39" t="s">
        <v>40</v>
      </c>
      <c r="N7" s="39" t="s">
        <v>41</v>
      </c>
      <c r="O7" s="39" t="s">
        <v>42</v>
      </c>
      <c r="P7" s="39" t="s">
        <v>43</v>
      </c>
      <c r="Q7" s="257"/>
      <c r="R7" s="257"/>
    </row>
    <row r="8" spans="1:19" x14ac:dyDescent="0.2">
      <c r="A8" s="257"/>
      <c r="B8" s="257"/>
      <c r="C8" s="260"/>
      <c r="D8" s="260"/>
      <c r="E8" s="260"/>
      <c r="F8" s="260"/>
      <c r="G8" s="260"/>
      <c r="H8" s="12" t="s">
        <v>44</v>
      </c>
      <c r="I8" s="12" t="s">
        <v>44</v>
      </c>
      <c r="J8" s="12" t="s">
        <v>44</v>
      </c>
      <c r="K8" s="12" t="s">
        <v>45</v>
      </c>
      <c r="L8" s="49" t="s">
        <v>15</v>
      </c>
      <c r="M8" s="39" t="s">
        <v>15</v>
      </c>
      <c r="N8" s="39" t="s">
        <v>15</v>
      </c>
      <c r="O8" s="39" t="s">
        <v>15</v>
      </c>
      <c r="P8" s="39" t="s">
        <v>15</v>
      </c>
      <c r="Q8" s="12" t="s">
        <v>46</v>
      </c>
      <c r="R8" s="12" t="s">
        <v>46</v>
      </c>
    </row>
    <row r="9" spans="1:19" x14ac:dyDescent="0.2">
      <c r="A9" s="240">
        <v>1</v>
      </c>
      <c r="B9" s="12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12">
        <v>8</v>
      </c>
      <c r="I9" s="12">
        <v>9</v>
      </c>
      <c r="J9" s="12">
        <v>10</v>
      </c>
      <c r="K9" s="12">
        <v>11</v>
      </c>
      <c r="L9" s="49">
        <v>12</v>
      </c>
      <c r="M9" s="39">
        <v>13</v>
      </c>
      <c r="N9" s="39">
        <v>14</v>
      </c>
      <c r="O9" s="39">
        <v>15</v>
      </c>
      <c r="P9" s="39">
        <v>16</v>
      </c>
      <c r="Q9" s="12">
        <v>17</v>
      </c>
      <c r="R9" s="12">
        <v>18</v>
      </c>
    </row>
    <row r="10" spans="1:19" ht="37.5" customHeight="1" x14ac:dyDescent="0.2">
      <c r="A10" s="250" t="s">
        <v>479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2"/>
    </row>
    <row r="11" spans="1:19" s="25" customFormat="1" ht="18" customHeight="1" x14ac:dyDescent="0.2">
      <c r="A11" s="245" t="s">
        <v>47</v>
      </c>
      <c r="B11" s="245"/>
      <c r="C11" s="59" t="s">
        <v>48</v>
      </c>
      <c r="D11" s="59" t="s">
        <v>48</v>
      </c>
      <c r="E11" s="59" t="s">
        <v>48</v>
      </c>
      <c r="F11" s="59" t="s">
        <v>48</v>
      </c>
      <c r="G11" s="59" t="s">
        <v>48</v>
      </c>
      <c r="H11" s="60">
        <f t="shared" ref="H11:P11" si="0">H12++H16+H27+H43+H54+H56+H61+H76+H86+H89+H93+H109+H112+H169+H176+H184+H187+H191+H197</f>
        <v>464706.69000000006</v>
      </c>
      <c r="I11" s="60">
        <f t="shared" si="0"/>
        <v>398069.98000000004</v>
      </c>
      <c r="J11" s="60">
        <f t="shared" si="0"/>
        <v>345541.33999999985</v>
      </c>
      <c r="K11" s="60">
        <f t="shared" si="0"/>
        <v>16868</v>
      </c>
      <c r="L11" s="60">
        <f t="shared" si="0"/>
        <v>683223295.13</v>
      </c>
      <c r="M11" s="60">
        <f t="shared" si="0"/>
        <v>7900326.3399999999</v>
      </c>
      <c r="N11" s="60">
        <f t="shared" si="0"/>
        <v>6752786</v>
      </c>
      <c r="O11" s="60">
        <f t="shared" si="0"/>
        <v>13826852</v>
      </c>
      <c r="P11" s="60">
        <f t="shared" si="0"/>
        <v>654743330.79000008</v>
      </c>
      <c r="Q11" s="59" t="s">
        <v>48</v>
      </c>
      <c r="R11" s="59" t="s">
        <v>48</v>
      </c>
    </row>
    <row r="12" spans="1:19" s="25" customFormat="1" ht="31.5" customHeight="1" x14ac:dyDescent="0.2">
      <c r="A12" s="245" t="s">
        <v>20</v>
      </c>
      <c r="B12" s="245"/>
      <c r="C12" s="59" t="s">
        <v>48</v>
      </c>
      <c r="D12" s="59" t="s">
        <v>48</v>
      </c>
      <c r="E12" s="59" t="s">
        <v>48</v>
      </c>
      <c r="F12" s="59" t="s">
        <v>48</v>
      </c>
      <c r="G12" s="59" t="s">
        <v>48</v>
      </c>
      <c r="H12" s="60">
        <f t="shared" ref="H12:P12" si="1">SUM(H13:H15)</f>
        <v>8443.8000000000011</v>
      </c>
      <c r="I12" s="60">
        <f t="shared" si="1"/>
        <v>7543.9</v>
      </c>
      <c r="J12" s="60">
        <f t="shared" si="1"/>
        <v>6348.8</v>
      </c>
      <c r="K12" s="61">
        <f t="shared" si="1"/>
        <v>223</v>
      </c>
      <c r="L12" s="60">
        <f t="shared" si="1"/>
        <v>18856414.5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18856414.5</v>
      </c>
      <c r="Q12" s="59" t="s">
        <v>48</v>
      </c>
      <c r="R12" s="59" t="s">
        <v>48</v>
      </c>
    </row>
    <row r="13" spans="1:19" s="27" customFormat="1" ht="15.75" x14ac:dyDescent="0.25">
      <c r="A13" s="64">
        <v>1</v>
      </c>
      <c r="B13" s="63" t="s">
        <v>107</v>
      </c>
      <c r="C13" s="64">
        <v>1985</v>
      </c>
      <c r="D13" s="64" t="s">
        <v>171</v>
      </c>
      <c r="E13" s="64" t="s">
        <v>125</v>
      </c>
      <c r="F13" s="64">
        <v>5</v>
      </c>
      <c r="G13" s="64">
        <v>2</v>
      </c>
      <c r="H13" s="65">
        <v>1680.3</v>
      </c>
      <c r="I13" s="65">
        <v>1486.8</v>
      </c>
      <c r="J13" s="65">
        <v>1109.4000000000001</v>
      </c>
      <c r="K13" s="66">
        <v>43</v>
      </c>
      <c r="L13" s="67">
        <v>7129206</v>
      </c>
      <c r="M13" s="65">
        <v>0</v>
      </c>
      <c r="N13" s="65">
        <v>0</v>
      </c>
      <c r="O13" s="65">
        <v>0</v>
      </c>
      <c r="P13" s="67">
        <v>7129206</v>
      </c>
      <c r="Q13" s="68">
        <v>1308.6948759150152</v>
      </c>
      <c r="R13" s="65">
        <v>4795</v>
      </c>
      <c r="S13" s="50"/>
    </row>
    <row r="14" spans="1:19" s="27" customFormat="1" ht="15.75" x14ac:dyDescent="0.25">
      <c r="A14" s="64">
        <v>2</v>
      </c>
      <c r="B14" s="63" t="s">
        <v>108</v>
      </c>
      <c r="C14" s="64">
        <v>1994</v>
      </c>
      <c r="D14" s="64" t="s">
        <v>171</v>
      </c>
      <c r="E14" s="64" t="s">
        <v>170</v>
      </c>
      <c r="F14" s="64">
        <v>9</v>
      </c>
      <c r="G14" s="64">
        <v>2</v>
      </c>
      <c r="H14" s="65">
        <v>5882.8</v>
      </c>
      <c r="I14" s="65">
        <v>5263.4</v>
      </c>
      <c r="J14" s="65">
        <v>4735.6000000000004</v>
      </c>
      <c r="K14" s="66">
        <v>141</v>
      </c>
      <c r="L14" s="67">
        <v>7921416.9999999991</v>
      </c>
      <c r="M14" s="65">
        <v>0</v>
      </c>
      <c r="N14" s="65">
        <v>0</v>
      </c>
      <c r="O14" s="65">
        <v>0</v>
      </c>
      <c r="P14" s="67">
        <v>7921416.9999999991</v>
      </c>
      <c r="Q14" s="68">
        <v>641.50707146256877</v>
      </c>
      <c r="R14" s="65">
        <v>1505</v>
      </c>
      <c r="S14" s="50"/>
    </row>
    <row r="15" spans="1:19" s="27" customFormat="1" ht="15.75" x14ac:dyDescent="0.25">
      <c r="A15" s="64">
        <v>3</v>
      </c>
      <c r="B15" s="63" t="s">
        <v>109</v>
      </c>
      <c r="C15" s="64">
        <v>1981</v>
      </c>
      <c r="D15" s="64" t="s">
        <v>171</v>
      </c>
      <c r="E15" s="64" t="s">
        <v>119</v>
      </c>
      <c r="F15" s="64">
        <v>3</v>
      </c>
      <c r="G15" s="64">
        <v>2</v>
      </c>
      <c r="H15" s="65">
        <v>880.7</v>
      </c>
      <c r="I15" s="65">
        <v>793.7</v>
      </c>
      <c r="J15" s="65">
        <v>503.8</v>
      </c>
      <c r="K15" s="66">
        <v>39</v>
      </c>
      <c r="L15" s="67">
        <v>3805791.5</v>
      </c>
      <c r="M15" s="65">
        <v>0</v>
      </c>
      <c r="N15" s="65">
        <v>0</v>
      </c>
      <c r="O15" s="65">
        <v>0</v>
      </c>
      <c r="P15" s="67">
        <v>3805791.5</v>
      </c>
      <c r="Q15" s="68">
        <v>3019.0700579084819</v>
      </c>
      <c r="R15" s="65">
        <v>4795</v>
      </c>
      <c r="S15" s="50"/>
    </row>
    <row r="16" spans="1:19" s="25" customFormat="1" ht="27" customHeight="1" x14ac:dyDescent="0.2">
      <c r="A16" s="245" t="s">
        <v>21</v>
      </c>
      <c r="B16" s="245"/>
      <c r="C16" s="59" t="s">
        <v>48</v>
      </c>
      <c r="D16" s="59" t="s">
        <v>48</v>
      </c>
      <c r="E16" s="59" t="s">
        <v>48</v>
      </c>
      <c r="F16" s="59" t="s">
        <v>48</v>
      </c>
      <c r="G16" s="59" t="s">
        <v>48</v>
      </c>
      <c r="H16" s="60">
        <f>SUM(H17:H26)</f>
        <v>51097.5</v>
      </c>
      <c r="I16" s="60">
        <f t="shared" ref="I16:J16" si="2">SUM(I17:I26)</f>
        <v>40795.300000000003</v>
      </c>
      <c r="J16" s="60">
        <f t="shared" si="2"/>
        <v>32006.2</v>
      </c>
      <c r="K16" s="61">
        <f t="shared" ref="K16" si="3">SUM(K17:K26)</f>
        <v>1525</v>
      </c>
      <c r="L16" s="60">
        <f t="shared" ref="L16" si="4">SUM(L17:L26)</f>
        <v>49722327</v>
      </c>
      <c r="M16" s="60">
        <f t="shared" ref="M16" si="5">SUM(M17:M26)</f>
        <v>3719727.92</v>
      </c>
      <c r="N16" s="60">
        <f t="shared" ref="N16" si="6">SUM(N17:N26)</f>
        <v>3178015</v>
      </c>
      <c r="O16" s="60">
        <f t="shared" ref="O16" si="7">SUM(O17:O26)</f>
        <v>6383000</v>
      </c>
      <c r="P16" s="60">
        <f t="shared" ref="P16" si="8">SUM(P17:P26)</f>
        <v>36441584.079999998</v>
      </c>
      <c r="Q16" s="59" t="s">
        <v>48</v>
      </c>
      <c r="R16" s="59" t="s">
        <v>48</v>
      </c>
      <c r="S16" s="50"/>
    </row>
    <row r="17" spans="1:23" s="27" customFormat="1" ht="15.75" x14ac:dyDescent="0.2">
      <c r="A17" s="64">
        <v>4</v>
      </c>
      <c r="B17" s="62" t="s">
        <v>80</v>
      </c>
      <c r="C17" s="64">
        <v>1991</v>
      </c>
      <c r="D17" s="64">
        <v>2008</v>
      </c>
      <c r="E17" s="64" t="s">
        <v>170</v>
      </c>
      <c r="F17" s="64">
        <v>9</v>
      </c>
      <c r="G17" s="64">
        <v>5</v>
      </c>
      <c r="H17" s="65">
        <v>12558.7</v>
      </c>
      <c r="I17" s="65">
        <v>9687.2000000000007</v>
      </c>
      <c r="J17" s="65">
        <v>9300.2000000000007</v>
      </c>
      <c r="K17" s="66">
        <v>387</v>
      </c>
      <c r="L17" s="65">
        <v>4680000</v>
      </c>
      <c r="M17" s="65">
        <v>0</v>
      </c>
      <c r="N17" s="65">
        <v>0</v>
      </c>
      <c r="O17" s="65">
        <v>0</v>
      </c>
      <c r="P17" s="65">
        <v>4680000</v>
      </c>
      <c r="Q17" s="65">
        <v>372.65003543360376</v>
      </c>
      <c r="R17" s="65">
        <v>1121</v>
      </c>
      <c r="S17" s="50"/>
    </row>
    <row r="18" spans="1:23" s="27" customFormat="1" ht="15.75" x14ac:dyDescent="0.2">
      <c r="A18" s="64">
        <v>5</v>
      </c>
      <c r="B18" s="62" t="s">
        <v>81</v>
      </c>
      <c r="C18" s="64">
        <v>1991</v>
      </c>
      <c r="D18" s="64" t="s">
        <v>171</v>
      </c>
      <c r="E18" s="64" t="s">
        <v>125</v>
      </c>
      <c r="F18" s="64">
        <v>9</v>
      </c>
      <c r="G18" s="64">
        <v>2</v>
      </c>
      <c r="H18" s="65">
        <v>4111.8999999999996</v>
      </c>
      <c r="I18" s="65">
        <v>3602.2</v>
      </c>
      <c r="J18" s="65">
        <v>3473.2</v>
      </c>
      <c r="K18" s="66">
        <v>129</v>
      </c>
      <c r="L18" s="65">
        <v>3690000</v>
      </c>
      <c r="M18" s="65">
        <v>0</v>
      </c>
      <c r="N18" s="65">
        <v>0</v>
      </c>
      <c r="O18" s="65">
        <v>0</v>
      </c>
      <c r="P18" s="65">
        <v>3690000</v>
      </c>
      <c r="Q18" s="65">
        <v>897.39536467326548</v>
      </c>
      <c r="R18" s="65">
        <v>1121</v>
      </c>
      <c r="S18" s="50"/>
    </row>
    <row r="19" spans="1:23" s="27" customFormat="1" ht="15.75" x14ac:dyDescent="0.2">
      <c r="A19" s="64">
        <v>6</v>
      </c>
      <c r="B19" s="62" t="s">
        <v>82</v>
      </c>
      <c r="C19" s="64">
        <v>1991</v>
      </c>
      <c r="D19" s="64" t="s">
        <v>171</v>
      </c>
      <c r="E19" s="64" t="s">
        <v>170</v>
      </c>
      <c r="F19" s="69">
        <v>0.55555555555555558</v>
      </c>
      <c r="G19" s="64">
        <v>7</v>
      </c>
      <c r="H19" s="65">
        <v>9085.2000000000007</v>
      </c>
      <c r="I19" s="65">
        <v>6878.5</v>
      </c>
      <c r="J19" s="65">
        <v>3434.9</v>
      </c>
      <c r="K19" s="66">
        <v>276</v>
      </c>
      <c r="L19" s="65">
        <v>1960000</v>
      </c>
      <c r="M19" s="65">
        <v>0</v>
      </c>
      <c r="N19" s="65">
        <v>0</v>
      </c>
      <c r="O19" s="65">
        <v>0</v>
      </c>
      <c r="P19" s="65">
        <v>1960000</v>
      </c>
      <c r="Q19" s="65">
        <v>215.73548188262228</v>
      </c>
      <c r="R19" s="65">
        <v>1121</v>
      </c>
      <c r="S19" s="50"/>
    </row>
    <row r="20" spans="1:23" s="27" customFormat="1" ht="31.5" x14ac:dyDescent="0.2">
      <c r="A20" s="64">
        <v>7</v>
      </c>
      <c r="B20" s="62" t="s">
        <v>83</v>
      </c>
      <c r="C20" s="64" t="s">
        <v>111</v>
      </c>
      <c r="D20" s="64" t="s">
        <v>171</v>
      </c>
      <c r="E20" s="64" t="s">
        <v>170</v>
      </c>
      <c r="F20" s="64">
        <v>3</v>
      </c>
      <c r="G20" s="64">
        <v>5</v>
      </c>
      <c r="H20" s="65">
        <v>2672.8</v>
      </c>
      <c r="I20" s="65">
        <v>2419.3000000000002</v>
      </c>
      <c r="J20" s="65">
        <v>396.3</v>
      </c>
      <c r="K20" s="66">
        <v>39</v>
      </c>
      <c r="L20" s="65">
        <v>6794684</v>
      </c>
      <c r="M20" s="65">
        <v>1557590.48</v>
      </c>
      <c r="N20" s="65">
        <v>1330755</v>
      </c>
      <c r="O20" s="65">
        <v>2672803.02</v>
      </c>
      <c r="P20" s="65">
        <v>1233535.5</v>
      </c>
      <c r="Q20" s="65">
        <v>2542.1595330739297</v>
      </c>
      <c r="R20" s="65">
        <v>4699</v>
      </c>
      <c r="S20" s="50"/>
    </row>
    <row r="21" spans="1:23" s="27" customFormat="1" ht="15.75" x14ac:dyDescent="0.25">
      <c r="A21" s="64">
        <v>8</v>
      </c>
      <c r="B21" s="62" t="s">
        <v>84</v>
      </c>
      <c r="C21" s="64">
        <v>1954</v>
      </c>
      <c r="D21" s="64" t="s">
        <v>171</v>
      </c>
      <c r="E21" s="64" t="s">
        <v>170</v>
      </c>
      <c r="F21" s="64">
        <v>3</v>
      </c>
      <c r="G21" s="64">
        <v>5</v>
      </c>
      <c r="H21" s="65">
        <v>2979.2</v>
      </c>
      <c r="I21" s="65">
        <v>2689.8</v>
      </c>
      <c r="J21" s="65">
        <v>2099.6</v>
      </c>
      <c r="K21" s="66">
        <v>81</v>
      </c>
      <c r="L21" s="65">
        <v>7620000</v>
      </c>
      <c r="M21" s="65">
        <v>1746867.27</v>
      </c>
      <c r="N21" s="65">
        <v>1492467</v>
      </c>
      <c r="O21" s="65">
        <v>2997599.28</v>
      </c>
      <c r="P21" s="65">
        <f>1383433.45 - 367</f>
        <v>1383066.45</v>
      </c>
      <c r="Q21" s="65">
        <v>2557.8568071965628</v>
      </c>
      <c r="R21" s="65">
        <v>4699</v>
      </c>
      <c r="S21" s="244"/>
      <c r="T21" s="244"/>
      <c r="U21" s="244"/>
      <c r="V21" s="244"/>
      <c r="W21" s="244"/>
    </row>
    <row r="22" spans="1:23" s="27" customFormat="1" ht="15.75" x14ac:dyDescent="0.2">
      <c r="A22" s="64">
        <v>9</v>
      </c>
      <c r="B22" s="62" t="s">
        <v>85</v>
      </c>
      <c r="C22" s="64">
        <v>1962</v>
      </c>
      <c r="D22" s="64" t="s">
        <v>171</v>
      </c>
      <c r="E22" s="64" t="s">
        <v>170</v>
      </c>
      <c r="F22" s="64">
        <v>2</v>
      </c>
      <c r="G22" s="64">
        <v>2</v>
      </c>
      <c r="H22" s="65">
        <v>1449.3</v>
      </c>
      <c r="I22" s="65">
        <v>632.5</v>
      </c>
      <c r="J22" s="64">
        <v>148.80000000000001</v>
      </c>
      <c r="K22" s="66">
        <v>21</v>
      </c>
      <c r="L22" s="65">
        <v>1732000</v>
      </c>
      <c r="M22" s="65">
        <v>415270.17</v>
      </c>
      <c r="N22" s="65">
        <v>354793</v>
      </c>
      <c r="O22" s="65">
        <v>712597.7</v>
      </c>
      <c r="P22" s="65">
        <v>249339.13</v>
      </c>
      <c r="Q22" s="65">
        <v>1195.428827709929</v>
      </c>
      <c r="R22" s="65">
        <v>4699</v>
      </c>
      <c r="S22" s="50"/>
    </row>
    <row r="23" spans="1:23" s="27" customFormat="1" ht="15.75" x14ac:dyDescent="0.2">
      <c r="A23" s="64">
        <v>10</v>
      </c>
      <c r="B23" s="62" t="s">
        <v>162</v>
      </c>
      <c r="C23" s="64">
        <v>1982</v>
      </c>
      <c r="D23" s="64" t="s">
        <v>171</v>
      </c>
      <c r="E23" s="64" t="s">
        <v>170</v>
      </c>
      <c r="F23" s="64">
        <v>5</v>
      </c>
      <c r="G23" s="64">
        <v>6</v>
      </c>
      <c r="H23" s="65">
        <v>6888.7</v>
      </c>
      <c r="I23" s="65">
        <v>4474</v>
      </c>
      <c r="J23" s="65">
        <v>4100.7</v>
      </c>
      <c r="K23" s="66">
        <v>185</v>
      </c>
      <c r="L23" s="65">
        <v>6599150</v>
      </c>
      <c r="M23" s="65">
        <v>0</v>
      </c>
      <c r="N23" s="65">
        <v>0</v>
      </c>
      <c r="O23" s="65">
        <v>0</v>
      </c>
      <c r="P23" s="65">
        <v>6599150</v>
      </c>
      <c r="Q23" s="65">
        <v>344.87554110354642</v>
      </c>
      <c r="R23" s="65">
        <v>1475</v>
      </c>
      <c r="S23" s="50"/>
    </row>
    <row r="24" spans="1:23" s="27" customFormat="1" ht="15.75" x14ac:dyDescent="0.2">
      <c r="A24" s="64">
        <v>11</v>
      </c>
      <c r="B24" s="62" t="s">
        <v>163</v>
      </c>
      <c r="C24" s="64">
        <v>1977</v>
      </c>
      <c r="D24" s="64" t="s">
        <v>171</v>
      </c>
      <c r="E24" s="64" t="s">
        <v>170</v>
      </c>
      <c r="F24" s="64">
        <v>5</v>
      </c>
      <c r="G24" s="64">
        <v>6</v>
      </c>
      <c r="H24" s="65">
        <v>4982.8</v>
      </c>
      <c r="I24" s="65">
        <v>4576</v>
      </c>
      <c r="J24" s="65">
        <v>4288.8</v>
      </c>
      <c r="K24" s="66">
        <v>172</v>
      </c>
      <c r="L24" s="65">
        <v>6749600</v>
      </c>
      <c r="M24" s="65">
        <v>0</v>
      </c>
      <c r="N24" s="65">
        <v>0</v>
      </c>
      <c r="O24" s="65">
        <v>0</v>
      </c>
      <c r="P24" s="65">
        <v>6749600</v>
      </c>
      <c r="Q24" s="65">
        <v>487.0569338524524</v>
      </c>
      <c r="R24" s="65">
        <v>1475</v>
      </c>
      <c r="S24" s="50"/>
    </row>
    <row r="25" spans="1:23" s="27" customFormat="1" ht="15.75" x14ac:dyDescent="0.2">
      <c r="A25" s="64">
        <v>12</v>
      </c>
      <c r="B25" s="62" t="s">
        <v>164</v>
      </c>
      <c r="C25" s="64">
        <v>1974</v>
      </c>
      <c r="D25" s="64" t="s">
        <v>171</v>
      </c>
      <c r="E25" s="64" t="s">
        <v>170</v>
      </c>
      <c r="F25" s="64">
        <v>5</v>
      </c>
      <c r="G25" s="64">
        <v>5</v>
      </c>
      <c r="H25" s="65">
        <v>5407.9</v>
      </c>
      <c r="I25" s="65">
        <v>4971.8</v>
      </c>
      <c r="J25" s="65">
        <v>4043.7</v>
      </c>
      <c r="K25" s="66">
        <v>213</v>
      </c>
      <c r="L25" s="65">
        <v>7333405</v>
      </c>
      <c r="M25" s="65">
        <v>0</v>
      </c>
      <c r="N25" s="65">
        <v>0</v>
      </c>
      <c r="O25" s="65">
        <v>0</v>
      </c>
      <c r="P25" s="65">
        <v>7333405</v>
      </c>
      <c r="Q25" s="65">
        <v>488.18978161578434</v>
      </c>
      <c r="R25" s="65">
        <v>1475</v>
      </c>
      <c r="S25" s="50"/>
    </row>
    <row r="26" spans="1:23" s="27" customFormat="1" ht="15.75" x14ac:dyDescent="0.2">
      <c r="A26" s="64">
        <v>13</v>
      </c>
      <c r="B26" s="62" t="s">
        <v>165</v>
      </c>
      <c r="C26" s="64">
        <v>1953</v>
      </c>
      <c r="D26" s="64" t="s">
        <v>171</v>
      </c>
      <c r="E26" s="64" t="s">
        <v>170</v>
      </c>
      <c r="F26" s="64">
        <v>3</v>
      </c>
      <c r="G26" s="64">
        <v>2</v>
      </c>
      <c r="H26" s="65">
        <v>961</v>
      </c>
      <c r="I26" s="65">
        <v>864</v>
      </c>
      <c r="J26" s="65">
        <v>720</v>
      </c>
      <c r="K26" s="66">
        <v>22</v>
      </c>
      <c r="L26" s="65">
        <v>2563488</v>
      </c>
      <c r="M26" s="65">
        <v>0</v>
      </c>
      <c r="N26" s="65">
        <v>0</v>
      </c>
      <c r="O26" s="65">
        <v>0</v>
      </c>
      <c r="P26" s="65">
        <v>2563488</v>
      </c>
      <c r="Q26" s="65">
        <v>2667.5213319458899</v>
      </c>
      <c r="R26" s="65">
        <v>2967</v>
      </c>
      <c r="S26" s="50"/>
    </row>
    <row r="27" spans="1:23" s="25" customFormat="1" ht="26.25" customHeight="1" x14ac:dyDescent="0.2">
      <c r="A27" s="245" t="s">
        <v>91</v>
      </c>
      <c r="B27" s="245"/>
      <c r="C27" s="59" t="s">
        <v>48</v>
      </c>
      <c r="D27" s="59" t="s">
        <v>48</v>
      </c>
      <c r="E27" s="59" t="s">
        <v>48</v>
      </c>
      <c r="F27" s="59" t="s">
        <v>48</v>
      </c>
      <c r="G27" s="59" t="s">
        <v>48</v>
      </c>
      <c r="H27" s="60">
        <f>SUM(H28:H42)</f>
        <v>88195.939999999988</v>
      </c>
      <c r="I27" s="60">
        <f t="shared" ref="I27:P27" si="9">SUM(I28:I42)</f>
        <v>73591.7</v>
      </c>
      <c r="J27" s="60">
        <f t="shared" si="9"/>
        <v>64464.2</v>
      </c>
      <c r="K27" s="60">
        <f t="shared" si="9"/>
        <v>3097</v>
      </c>
      <c r="L27" s="60">
        <f t="shared" si="9"/>
        <v>59049207.099999994</v>
      </c>
      <c r="M27" s="60">
        <f t="shared" si="9"/>
        <v>0</v>
      </c>
      <c r="N27" s="60">
        <f t="shared" si="9"/>
        <v>0</v>
      </c>
      <c r="O27" s="60">
        <f t="shared" si="9"/>
        <v>0</v>
      </c>
      <c r="P27" s="60">
        <f t="shared" si="9"/>
        <v>59049207.099999994</v>
      </c>
      <c r="Q27" s="59" t="s">
        <v>48</v>
      </c>
      <c r="R27" s="59" t="s">
        <v>48</v>
      </c>
      <c r="S27" s="50"/>
    </row>
    <row r="28" spans="1:23" s="27" customFormat="1" ht="15.75" x14ac:dyDescent="0.2">
      <c r="A28" s="64">
        <v>14</v>
      </c>
      <c r="B28" s="62" t="s">
        <v>92</v>
      </c>
      <c r="C28" s="64">
        <v>1985</v>
      </c>
      <c r="D28" s="70" t="s">
        <v>171</v>
      </c>
      <c r="E28" s="64" t="s">
        <v>170</v>
      </c>
      <c r="F28" s="64">
        <v>9</v>
      </c>
      <c r="G28" s="64">
        <v>1</v>
      </c>
      <c r="H28" s="65">
        <v>3082.3</v>
      </c>
      <c r="I28" s="65">
        <v>2642.7</v>
      </c>
      <c r="J28" s="65">
        <v>2534.5</v>
      </c>
      <c r="K28" s="66">
        <v>98</v>
      </c>
      <c r="L28" s="65">
        <v>1633902</v>
      </c>
      <c r="M28" s="65">
        <v>0</v>
      </c>
      <c r="N28" s="65">
        <v>0</v>
      </c>
      <c r="O28" s="65">
        <v>0</v>
      </c>
      <c r="P28" s="65">
        <v>1633902</v>
      </c>
      <c r="Q28" s="68">
        <v>530.09181455406679</v>
      </c>
      <c r="R28" s="65">
        <v>943</v>
      </c>
      <c r="S28" s="50"/>
    </row>
    <row r="29" spans="1:23" s="27" customFormat="1" ht="15.75" x14ac:dyDescent="0.2">
      <c r="A29" s="64">
        <v>15</v>
      </c>
      <c r="B29" s="62" t="s">
        <v>93</v>
      </c>
      <c r="C29" s="64">
        <v>1989</v>
      </c>
      <c r="D29" s="70" t="s">
        <v>171</v>
      </c>
      <c r="E29" s="64" t="s">
        <v>170</v>
      </c>
      <c r="F29" s="64">
        <v>10</v>
      </c>
      <c r="G29" s="64">
        <v>2</v>
      </c>
      <c r="H29" s="65">
        <v>5400.14</v>
      </c>
      <c r="I29" s="65">
        <v>5080.6000000000004</v>
      </c>
      <c r="J29" s="65">
        <v>4515.1000000000004</v>
      </c>
      <c r="K29" s="66">
        <v>174</v>
      </c>
      <c r="L29" s="65">
        <v>3267804</v>
      </c>
      <c r="M29" s="65">
        <v>0</v>
      </c>
      <c r="N29" s="65">
        <v>0</v>
      </c>
      <c r="O29" s="65">
        <v>0</v>
      </c>
      <c r="P29" s="65">
        <v>3267804</v>
      </c>
      <c r="Q29" s="68">
        <v>605.13320025036387</v>
      </c>
      <c r="R29" s="65">
        <v>943</v>
      </c>
      <c r="S29" s="50"/>
    </row>
    <row r="30" spans="1:23" s="27" customFormat="1" ht="15.75" x14ac:dyDescent="0.2">
      <c r="A30" s="64">
        <v>16</v>
      </c>
      <c r="B30" s="62" t="s">
        <v>94</v>
      </c>
      <c r="C30" s="64">
        <v>1985</v>
      </c>
      <c r="D30" s="70" t="s">
        <v>171</v>
      </c>
      <c r="E30" s="64" t="s">
        <v>170</v>
      </c>
      <c r="F30" s="64">
        <v>9</v>
      </c>
      <c r="G30" s="64">
        <v>1</v>
      </c>
      <c r="H30" s="65">
        <v>4292.8999999999996</v>
      </c>
      <c r="I30" s="65">
        <v>3556</v>
      </c>
      <c r="J30" s="65">
        <v>3008.4</v>
      </c>
      <c r="K30" s="66">
        <v>151</v>
      </c>
      <c r="L30" s="65">
        <v>1633902</v>
      </c>
      <c r="M30" s="65">
        <v>0</v>
      </c>
      <c r="N30" s="65">
        <v>0</v>
      </c>
      <c r="O30" s="65">
        <v>0</v>
      </c>
      <c r="P30" s="65">
        <v>1633902</v>
      </c>
      <c r="Q30" s="68">
        <v>380.60565119150226</v>
      </c>
      <c r="R30" s="65">
        <v>943</v>
      </c>
      <c r="S30" s="50"/>
    </row>
    <row r="31" spans="1:23" s="27" customFormat="1" ht="15.75" x14ac:dyDescent="0.2">
      <c r="A31" s="64">
        <v>17</v>
      </c>
      <c r="B31" s="62" t="s">
        <v>95</v>
      </c>
      <c r="C31" s="64">
        <v>1986</v>
      </c>
      <c r="D31" s="70" t="s">
        <v>171</v>
      </c>
      <c r="E31" s="64" t="s">
        <v>170</v>
      </c>
      <c r="F31" s="64">
        <v>9</v>
      </c>
      <c r="G31" s="64">
        <v>4</v>
      </c>
      <c r="H31" s="65">
        <v>11530.9</v>
      </c>
      <c r="I31" s="65">
        <v>10195.799999999999</v>
      </c>
      <c r="J31" s="65">
        <v>6519.7</v>
      </c>
      <c r="K31" s="66">
        <v>330</v>
      </c>
      <c r="L31" s="65">
        <v>6535609</v>
      </c>
      <c r="M31" s="65">
        <v>0</v>
      </c>
      <c r="N31" s="65">
        <v>0</v>
      </c>
      <c r="O31" s="65">
        <v>0</v>
      </c>
      <c r="P31" s="65">
        <v>6535609</v>
      </c>
      <c r="Q31" s="68">
        <v>566.79088362573611</v>
      </c>
      <c r="R31" s="65">
        <v>943</v>
      </c>
      <c r="S31" s="50"/>
    </row>
    <row r="32" spans="1:23" s="27" customFormat="1" ht="15.75" x14ac:dyDescent="0.2">
      <c r="A32" s="64">
        <v>18</v>
      </c>
      <c r="B32" s="62" t="s">
        <v>96</v>
      </c>
      <c r="C32" s="64">
        <v>1990</v>
      </c>
      <c r="D32" s="70" t="s">
        <v>171</v>
      </c>
      <c r="E32" s="64" t="s">
        <v>170</v>
      </c>
      <c r="F32" s="64">
        <v>9</v>
      </c>
      <c r="G32" s="64">
        <v>5</v>
      </c>
      <c r="H32" s="65">
        <v>14196.6</v>
      </c>
      <c r="I32" s="65">
        <v>11856.1</v>
      </c>
      <c r="J32" s="65">
        <v>10028.6</v>
      </c>
      <c r="K32" s="66">
        <v>428</v>
      </c>
      <c r="L32" s="65">
        <v>8116142</v>
      </c>
      <c r="M32" s="65">
        <v>0</v>
      </c>
      <c r="N32" s="65">
        <v>0</v>
      </c>
      <c r="O32" s="65">
        <v>0</v>
      </c>
      <c r="P32" s="65">
        <v>8116142</v>
      </c>
      <c r="Q32" s="68">
        <v>571.69618077567861</v>
      </c>
      <c r="R32" s="65">
        <v>943</v>
      </c>
      <c r="S32" s="50"/>
    </row>
    <row r="33" spans="1:19" s="27" customFormat="1" ht="15.75" x14ac:dyDescent="0.2">
      <c r="A33" s="64">
        <v>19</v>
      </c>
      <c r="B33" s="62" t="s">
        <v>97</v>
      </c>
      <c r="C33" s="64">
        <v>1985</v>
      </c>
      <c r="D33" s="70" t="s">
        <v>171</v>
      </c>
      <c r="E33" s="64" t="s">
        <v>125</v>
      </c>
      <c r="F33" s="64">
        <v>9</v>
      </c>
      <c r="G33" s="64">
        <v>2</v>
      </c>
      <c r="H33" s="65">
        <v>5185.8999999999996</v>
      </c>
      <c r="I33" s="65">
        <v>4345.8999999999996</v>
      </c>
      <c r="J33" s="65">
        <v>4345.8999999999996</v>
      </c>
      <c r="K33" s="66">
        <v>165</v>
      </c>
      <c r="L33" s="65">
        <v>3218232</v>
      </c>
      <c r="M33" s="65">
        <v>0</v>
      </c>
      <c r="N33" s="65">
        <v>0</v>
      </c>
      <c r="O33" s="65">
        <v>0</v>
      </c>
      <c r="P33" s="65">
        <v>3218232</v>
      </c>
      <c r="Q33" s="68">
        <v>620.57347808480688</v>
      </c>
      <c r="R33" s="65">
        <v>943</v>
      </c>
      <c r="S33" s="50"/>
    </row>
    <row r="34" spans="1:19" s="27" customFormat="1" ht="15.75" x14ac:dyDescent="0.2">
      <c r="A34" s="64">
        <v>20</v>
      </c>
      <c r="B34" s="62" t="s">
        <v>98</v>
      </c>
      <c r="C34" s="64">
        <v>1987</v>
      </c>
      <c r="D34" s="70" t="s">
        <v>171</v>
      </c>
      <c r="E34" s="64" t="s">
        <v>125</v>
      </c>
      <c r="F34" s="64">
        <v>9</v>
      </c>
      <c r="G34" s="64">
        <v>2</v>
      </c>
      <c r="H34" s="65">
        <v>3639.1</v>
      </c>
      <c r="I34" s="65">
        <v>3629.9</v>
      </c>
      <c r="J34" s="65">
        <v>3629.9</v>
      </c>
      <c r="K34" s="66">
        <v>171</v>
      </c>
      <c r="L34" s="65">
        <v>3218232</v>
      </c>
      <c r="M34" s="65">
        <v>0</v>
      </c>
      <c r="N34" s="65">
        <v>0</v>
      </c>
      <c r="O34" s="65">
        <v>0</v>
      </c>
      <c r="P34" s="65">
        <v>3218232</v>
      </c>
      <c r="Q34" s="68">
        <v>884.34832788326787</v>
      </c>
      <c r="R34" s="65">
        <v>943</v>
      </c>
      <c r="S34" s="50"/>
    </row>
    <row r="35" spans="1:19" s="27" customFormat="1" ht="15.75" x14ac:dyDescent="0.2">
      <c r="A35" s="64">
        <v>21</v>
      </c>
      <c r="B35" s="62" t="s">
        <v>99</v>
      </c>
      <c r="C35" s="64">
        <v>1960</v>
      </c>
      <c r="D35" s="64">
        <v>1988</v>
      </c>
      <c r="E35" s="64" t="s">
        <v>170</v>
      </c>
      <c r="F35" s="64">
        <v>2</v>
      </c>
      <c r="G35" s="64">
        <v>1</v>
      </c>
      <c r="H35" s="65">
        <v>342.5</v>
      </c>
      <c r="I35" s="65">
        <v>323.2</v>
      </c>
      <c r="J35" s="65">
        <v>323.2</v>
      </c>
      <c r="K35" s="66">
        <v>15</v>
      </c>
      <c r="L35" s="65">
        <v>1285689.5999999999</v>
      </c>
      <c r="M35" s="65">
        <v>0</v>
      </c>
      <c r="N35" s="65">
        <v>0</v>
      </c>
      <c r="O35" s="65">
        <v>0</v>
      </c>
      <c r="P35" s="65">
        <v>1285689.5999999999</v>
      </c>
      <c r="Q35" s="68">
        <v>3753.8382481751819</v>
      </c>
      <c r="R35" s="65">
        <v>3978</v>
      </c>
      <c r="S35" s="50"/>
    </row>
    <row r="36" spans="1:19" s="27" customFormat="1" ht="15.75" x14ac:dyDescent="0.2">
      <c r="A36" s="64">
        <v>22</v>
      </c>
      <c r="B36" s="62" t="s">
        <v>276</v>
      </c>
      <c r="C36" s="64">
        <v>1990</v>
      </c>
      <c r="D36" s="64" t="s">
        <v>171</v>
      </c>
      <c r="E36" s="64" t="s">
        <v>170</v>
      </c>
      <c r="F36" s="64">
        <v>9</v>
      </c>
      <c r="G36" s="64">
        <v>2</v>
      </c>
      <c r="H36" s="65">
        <v>5290</v>
      </c>
      <c r="I36" s="65">
        <v>4415</v>
      </c>
      <c r="J36" s="65">
        <v>4238.2</v>
      </c>
      <c r="K36" s="66">
        <v>174</v>
      </c>
      <c r="L36" s="65">
        <v>4163345</v>
      </c>
      <c r="M36" s="65">
        <v>0</v>
      </c>
      <c r="N36" s="65">
        <v>0</v>
      </c>
      <c r="O36" s="65">
        <v>0</v>
      </c>
      <c r="P36" s="65">
        <v>4163345</v>
      </c>
      <c r="Q36" s="68">
        <v>787.02173913043475</v>
      </c>
      <c r="R36" s="65">
        <v>943</v>
      </c>
      <c r="S36" s="50"/>
    </row>
    <row r="37" spans="1:19" s="27" customFormat="1" ht="15.75" x14ac:dyDescent="0.2">
      <c r="A37" s="64">
        <v>23</v>
      </c>
      <c r="B37" s="62" t="s">
        <v>277</v>
      </c>
      <c r="C37" s="64">
        <v>1984</v>
      </c>
      <c r="D37" s="64" t="s">
        <v>171</v>
      </c>
      <c r="E37" s="64" t="s">
        <v>170</v>
      </c>
      <c r="F37" s="64">
        <v>9</v>
      </c>
      <c r="G37" s="64">
        <v>2</v>
      </c>
      <c r="H37" s="65">
        <v>6081.9</v>
      </c>
      <c r="I37" s="65">
        <v>4624</v>
      </c>
      <c r="J37" s="65">
        <v>4402</v>
      </c>
      <c r="K37" s="66">
        <v>201</v>
      </c>
      <c r="L37" s="65">
        <v>4360432</v>
      </c>
      <c r="M37" s="65">
        <v>0</v>
      </c>
      <c r="N37" s="65">
        <v>0</v>
      </c>
      <c r="O37" s="65">
        <v>0</v>
      </c>
      <c r="P37" s="65">
        <v>4360432</v>
      </c>
      <c r="Q37" s="68">
        <v>716.95226820565949</v>
      </c>
      <c r="R37" s="65">
        <v>943</v>
      </c>
      <c r="S37" s="50"/>
    </row>
    <row r="38" spans="1:19" s="27" customFormat="1" ht="15.75" x14ac:dyDescent="0.2">
      <c r="A38" s="64">
        <v>24</v>
      </c>
      <c r="B38" s="62" t="s">
        <v>278</v>
      </c>
      <c r="C38" s="64">
        <v>1986</v>
      </c>
      <c r="D38" s="64" t="s">
        <v>171</v>
      </c>
      <c r="E38" s="64" t="s">
        <v>170</v>
      </c>
      <c r="F38" s="64">
        <v>9</v>
      </c>
      <c r="G38" s="64">
        <v>1</v>
      </c>
      <c r="H38" s="65">
        <v>7424.4</v>
      </c>
      <c r="I38" s="65">
        <v>4669.8</v>
      </c>
      <c r="J38" s="65">
        <v>3343.7</v>
      </c>
      <c r="K38" s="66">
        <v>401</v>
      </c>
      <c r="L38" s="65">
        <v>4403621.4000000004</v>
      </c>
      <c r="M38" s="65">
        <v>0</v>
      </c>
      <c r="N38" s="65">
        <v>0</v>
      </c>
      <c r="O38" s="65">
        <v>0</v>
      </c>
      <c r="P38" s="65">
        <v>4403621.4000000004</v>
      </c>
      <c r="Q38" s="68">
        <v>593.12825278810419</v>
      </c>
      <c r="R38" s="65">
        <v>943</v>
      </c>
      <c r="S38" s="50"/>
    </row>
    <row r="39" spans="1:19" s="27" customFormat="1" ht="15.75" x14ac:dyDescent="0.2">
      <c r="A39" s="64">
        <v>25</v>
      </c>
      <c r="B39" s="62" t="s">
        <v>279</v>
      </c>
      <c r="C39" s="64">
        <v>1989</v>
      </c>
      <c r="D39" s="64" t="s">
        <v>171</v>
      </c>
      <c r="E39" s="64" t="s">
        <v>170</v>
      </c>
      <c r="F39" s="64">
        <v>9</v>
      </c>
      <c r="G39" s="64">
        <v>2</v>
      </c>
      <c r="H39" s="65">
        <v>5214</v>
      </c>
      <c r="I39" s="65">
        <v>4351</v>
      </c>
      <c r="J39" s="65">
        <v>4211.8</v>
      </c>
      <c r="K39" s="66">
        <v>178</v>
      </c>
      <c r="L39" s="65">
        <v>4102993</v>
      </c>
      <c r="M39" s="65">
        <v>0</v>
      </c>
      <c r="N39" s="65">
        <v>0</v>
      </c>
      <c r="O39" s="65">
        <v>0</v>
      </c>
      <c r="P39" s="65">
        <v>4102993</v>
      </c>
      <c r="Q39" s="68">
        <v>786.91848868431146</v>
      </c>
      <c r="R39" s="65">
        <v>943</v>
      </c>
      <c r="S39" s="50"/>
    </row>
    <row r="40" spans="1:19" s="27" customFormat="1" ht="15.75" x14ac:dyDescent="0.2">
      <c r="A40" s="64">
        <v>26</v>
      </c>
      <c r="B40" s="62" t="s">
        <v>280</v>
      </c>
      <c r="C40" s="64">
        <v>1989</v>
      </c>
      <c r="D40" s="64" t="s">
        <v>171</v>
      </c>
      <c r="E40" s="64" t="s">
        <v>170</v>
      </c>
      <c r="F40" s="64">
        <v>9</v>
      </c>
      <c r="G40" s="64">
        <v>2</v>
      </c>
      <c r="H40" s="65">
        <v>5133.7</v>
      </c>
      <c r="I40" s="65">
        <v>4221.1000000000004</v>
      </c>
      <c r="J40" s="65">
        <v>4045.5</v>
      </c>
      <c r="K40" s="66">
        <v>177</v>
      </c>
      <c r="L40" s="65">
        <v>3980497.3000000003</v>
      </c>
      <c r="M40" s="65">
        <v>0</v>
      </c>
      <c r="N40" s="65">
        <v>0</v>
      </c>
      <c r="O40" s="65">
        <v>0</v>
      </c>
      <c r="P40" s="65">
        <v>3980497.3000000003</v>
      </c>
      <c r="Q40" s="68">
        <v>775.36616865029134</v>
      </c>
      <c r="R40" s="65">
        <v>943</v>
      </c>
      <c r="S40" s="50"/>
    </row>
    <row r="41" spans="1:19" s="27" customFormat="1" ht="15.75" x14ac:dyDescent="0.2">
      <c r="A41" s="64">
        <v>27</v>
      </c>
      <c r="B41" s="62" t="s">
        <v>307</v>
      </c>
      <c r="C41" s="64">
        <v>1987</v>
      </c>
      <c r="D41" s="64" t="s">
        <v>171</v>
      </c>
      <c r="E41" s="64" t="s">
        <v>170</v>
      </c>
      <c r="F41" s="64">
        <v>9</v>
      </c>
      <c r="G41" s="64">
        <v>3</v>
      </c>
      <c r="H41" s="65">
        <v>7310.4</v>
      </c>
      <c r="I41" s="65">
        <v>5660.6</v>
      </c>
      <c r="J41" s="65">
        <v>5412.1</v>
      </c>
      <c r="K41" s="66">
        <v>242</v>
      </c>
      <c r="L41" s="65">
        <v>5337945.8000000007</v>
      </c>
      <c r="M41" s="65">
        <v>0</v>
      </c>
      <c r="N41" s="65">
        <v>0</v>
      </c>
      <c r="O41" s="65">
        <v>0</v>
      </c>
      <c r="P41" s="65">
        <v>5337945.8000000007</v>
      </c>
      <c r="Q41" s="68">
        <v>730.1851882249947</v>
      </c>
      <c r="R41" s="65">
        <v>943</v>
      </c>
      <c r="S41" s="50"/>
    </row>
    <row r="42" spans="1:19" s="27" customFormat="1" ht="15.75" x14ac:dyDescent="0.2">
      <c r="A42" s="64">
        <v>28</v>
      </c>
      <c r="B42" s="62" t="s">
        <v>281</v>
      </c>
      <c r="C42" s="64">
        <v>1988</v>
      </c>
      <c r="D42" s="64" t="s">
        <v>171</v>
      </c>
      <c r="E42" s="64" t="s">
        <v>170</v>
      </c>
      <c r="F42" s="64">
        <v>9</v>
      </c>
      <c r="G42" s="64">
        <v>2</v>
      </c>
      <c r="H42" s="65">
        <v>4071.2</v>
      </c>
      <c r="I42" s="65">
        <v>4020</v>
      </c>
      <c r="J42" s="65">
        <v>3905.6</v>
      </c>
      <c r="K42" s="66">
        <v>192</v>
      </c>
      <c r="L42" s="65">
        <v>3790860</v>
      </c>
      <c r="M42" s="65">
        <v>0</v>
      </c>
      <c r="N42" s="65">
        <v>0</v>
      </c>
      <c r="O42" s="65">
        <v>0</v>
      </c>
      <c r="P42" s="65">
        <v>3790860</v>
      </c>
      <c r="Q42" s="68">
        <v>931.14069561799965</v>
      </c>
      <c r="R42" s="65">
        <v>943</v>
      </c>
      <c r="S42" s="50"/>
    </row>
    <row r="43" spans="1:19" s="25" customFormat="1" ht="38.25" customHeight="1" x14ac:dyDescent="0.2">
      <c r="A43" s="245" t="s">
        <v>23</v>
      </c>
      <c r="B43" s="245"/>
      <c r="C43" s="59" t="s">
        <v>48</v>
      </c>
      <c r="D43" s="59" t="s">
        <v>48</v>
      </c>
      <c r="E43" s="59" t="s">
        <v>48</v>
      </c>
      <c r="F43" s="59" t="s">
        <v>48</v>
      </c>
      <c r="G43" s="59" t="s">
        <v>48</v>
      </c>
      <c r="H43" s="60">
        <f t="shared" ref="H43:P43" si="10">SUM(H44:H53)</f>
        <v>10042.5</v>
      </c>
      <c r="I43" s="60">
        <f t="shared" si="10"/>
        <v>9490.0000000000018</v>
      </c>
      <c r="J43" s="60">
        <f t="shared" si="10"/>
        <v>6787.2</v>
      </c>
      <c r="K43" s="61">
        <f t="shared" si="10"/>
        <v>420</v>
      </c>
      <c r="L43" s="60">
        <f t="shared" si="10"/>
        <v>22850462.600000005</v>
      </c>
      <c r="M43" s="60">
        <f t="shared" si="10"/>
        <v>0</v>
      </c>
      <c r="N43" s="60">
        <f t="shared" si="10"/>
        <v>0</v>
      </c>
      <c r="O43" s="60">
        <f t="shared" si="10"/>
        <v>0</v>
      </c>
      <c r="P43" s="60">
        <f t="shared" si="10"/>
        <v>22850462.600000005</v>
      </c>
      <c r="Q43" s="59" t="s">
        <v>48</v>
      </c>
      <c r="R43" s="59" t="s">
        <v>48</v>
      </c>
      <c r="S43" s="50"/>
    </row>
    <row r="44" spans="1:19" s="27" customFormat="1" ht="15.75" x14ac:dyDescent="0.2">
      <c r="A44" s="64">
        <v>29</v>
      </c>
      <c r="B44" s="62" t="s">
        <v>207</v>
      </c>
      <c r="C44" s="71">
        <v>1960</v>
      </c>
      <c r="D44" s="72"/>
      <c r="E44" s="72" t="s">
        <v>304</v>
      </c>
      <c r="F44" s="71">
        <v>2</v>
      </c>
      <c r="G44" s="71">
        <v>1</v>
      </c>
      <c r="H44" s="73">
        <v>412.7</v>
      </c>
      <c r="I44" s="73">
        <v>412.7</v>
      </c>
      <c r="J44" s="72">
        <v>75.5</v>
      </c>
      <c r="K44" s="74">
        <v>13</v>
      </c>
      <c r="L44" s="65">
        <v>570351.4</v>
      </c>
      <c r="M44" s="65">
        <v>0</v>
      </c>
      <c r="N44" s="65">
        <v>0</v>
      </c>
      <c r="O44" s="65">
        <v>0</v>
      </c>
      <c r="P44" s="75">
        <v>570351.4</v>
      </c>
      <c r="Q44" s="68">
        <v>1382</v>
      </c>
      <c r="R44" s="65">
        <v>1382</v>
      </c>
      <c r="S44" s="50"/>
    </row>
    <row r="45" spans="1:19" s="27" customFormat="1" ht="15.75" x14ac:dyDescent="0.25">
      <c r="A45" s="64">
        <v>30</v>
      </c>
      <c r="B45" s="76" t="s">
        <v>208</v>
      </c>
      <c r="C45" s="77">
        <v>1973</v>
      </c>
      <c r="D45" s="78"/>
      <c r="E45" s="72" t="s">
        <v>304</v>
      </c>
      <c r="F45" s="77">
        <v>2</v>
      </c>
      <c r="G45" s="77">
        <v>3</v>
      </c>
      <c r="H45" s="79">
        <v>563.5</v>
      </c>
      <c r="I45" s="80">
        <v>496.9</v>
      </c>
      <c r="J45" s="72">
        <v>29.6</v>
      </c>
      <c r="K45" s="74">
        <v>18</v>
      </c>
      <c r="L45" s="65">
        <v>1909586.7</v>
      </c>
      <c r="M45" s="65">
        <v>0</v>
      </c>
      <c r="N45" s="65">
        <v>0</v>
      </c>
      <c r="O45" s="65">
        <v>0</v>
      </c>
      <c r="P45" s="75">
        <v>1909586.7</v>
      </c>
      <c r="Q45" s="68">
        <v>3388.7962732919254</v>
      </c>
      <c r="R45" s="65">
        <v>3843</v>
      </c>
      <c r="S45" s="50"/>
    </row>
    <row r="46" spans="1:19" s="27" customFormat="1" ht="15.75" x14ac:dyDescent="0.25">
      <c r="A46" s="64">
        <v>31</v>
      </c>
      <c r="B46" s="62" t="s">
        <v>209</v>
      </c>
      <c r="C46" s="64">
        <v>1987</v>
      </c>
      <c r="D46" s="78"/>
      <c r="E46" s="72" t="s">
        <v>305</v>
      </c>
      <c r="F46" s="64">
        <v>3</v>
      </c>
      <c r="G46" s="64">
        <v>3</v>
      </c>
      <c r="H46" s="79">
        <v>1289.9000000000001</v>
      </c>
      <c r="I46" s="79">
        <v>1289.9000000000001</v>
      </c>
      <c r="J46" s="72">
        <v>968.2</v>
      </c>
      <c r="K46" s="74">
        <v>53</v>
      </c>
      <c r="L46" s="65">
        <v>4957085.7</v>
      </c>
      <c r="M46" s="65">
        <v>0</v>
      </c>
      <c r="N46" s="65">
        <v>0</v>
      </c>
      <c r="O46" s="65">
        <v>0</v>
      </c>
      <c r="P46" s="75">
        <v>4957085.7</v>
      </c>
      <c r="Q46" s="68">
        <v>3843</v>
      </c>
      <c r="R46" s="65">
        <v>3843</v>
      </c>
      <c r="S46" s="50"/>
    </row>
    <row r="47" spans="1:19" s="27" customFormat="1" ht="15.75" x14ac:dyDescent="0.25">
      <c r="A47" s="64">
        <v>32</v>
      </c>
      <c r="B47" s="62" t="s">
        <v>210</v>
      </c>
      <c r="C47" s="64">
        <v>1986</v>
      </c>
      <c r="D47" s="78"/>
      <c r="E47" s="72" t="s">
        <v>305</v>
      </c>
      <c r="F47" s="64">
        <v>3</v>
      </c>
      <c r="G47" s="64">
        <v>3</v>
      </c>
      <c r="H47" s="79">
        <v>1303.8</v>
      </c>
      <c r="I47" s="79">
        <v>1303.8</v>
      </c>
      <c r="J47" s="72">
        <v>1178.4000000000001</v>
      </c>
      <c r="K47" s="74">
        <v>55</v>
      </c>
      <c r="L47" s="65">
        <v>5405554.7999999998</v>
      </c>
      <c r="M47" s="65">
        <v>0</v>
      </c>
      <c r="N47" s="65">
        <v>0</v>
      </c>
      <c r="O47" s="65">
        <v>0</v>
      </c>
      <c r="P47" s="75">
        <v>5405554.7999999998</v>
      </c>
      <c r="Q47" s="68">
        <v>1224.6000000000001</v>
      </c>
      <c r="R47" s="65">
        <v>4146</v>
      </c>
      <c r="S47" s="50"/>
    </row>
    <row r="48" spans="1:19" s="27" customFormat="1" ht="15.75" x14ac:dyDescent="0.25">
      <c r="A48" s="64">
        <v>33</v>
      </c>
      <c r="B48" s="62" t="s">
        <v>211</v>
      </c>
      <c r="C48" s="64">
        <v>1984</v>
      </c>
      <c r="D48" s="78"/>
      <c r="E48" s="72" t="s">
        <v>305</v>
      </c>
      <c r="F48" s="64">
        <v>2</v>
      </c>
      <c r="G48" s="64">
        <v>3</v>
      </c>
      <c r="H48" s="79">
        <v>863.8</v>
      </c>
      <c r="I48" s="79">
        <v>863.8</v>
      </c>
      <c r="J48" s="72">
        <v>654.1</v>
      </c>
      <c r="K48" s="74">
        <v>34</v>
      </c>
      <c r="L48" s="65">
        <v>3106224.8</v>
      </c>
      <c r="M48" s="65">
        <v>0</v>
      </c>
      <c r="N48" s="65">
        <v>0</v>
      </c>
      <c r="O48" s="65">
        <v>0</v>
      </c>
      <c r="P48" s="75">
        <v>3106224.8</v>
      </c>
      <c r="Q48" s="68">
        <v>3596</v>
      </c>
      <c r="R48" s="65">
        <v>3596</v>
      </c>
      <c r="S48" s="50"/>
    </row>
    <row r="49" spans="1:19" s="27" customFormat="1" ht="15.75" x14ac:dyDescent="0.25">
      <c r="A49" s="64">
        <v>34</v>
      </c>
      <c r="B49" s="62" t="s">
        <v>240</v>
      </c>
      <c r="C49" s="81">
        <v>1971</v>
      </c>
      <c r="D49" s="78"/>
      <c r="E49" s="72" t="s">
        <v>304</v>
      </c>
      <c r="F49" s="81">
        <v>2</v>
      </c>
      <c r="G49" s="64">
        <v>3</v>
      </c>
      <c r="H49" s="79">
        <v>590.5</v>
      </c>
      <c r="I49" s="79">
        <v>528.29999999999995</v>
      </c>
      <c r="J49" s="72">
        <v>189.6</v>
      </c>
      <c r="K49" s="74">
        <v>28</v>
      </c>
      <c r="L49" s="65">
        <v>730110.6</v>
      </c>
      <c r="M49" s="65">
        <v>0</v>
      </c>
      <c r="N49" s="65">
        <v>0</v>
      </c>
      <c r="O49" s="65">
        <v>0</v>
      </c>
      <c r="P49" s="75">
        <v>730110.6</v>
      </c>
      <c r="Q49" s="68">
        <v>1236.4277730736665</v>
      </c>
      <c r="R49" s="65">
        <v>1382</v>
      </c>
      <c r="S49" s="50"/>
    </row>
    <row r="50" spans="1:19" s="27" customFormat="1" ht="15.75" x14ac:dyDescent="0.25">
      <c r="A50" s="64">
        <v>35</v>
      </c>
      <c r="B50" s="62" t="s">
        <v>303</v>
      </c>
      <c r="C50" s="82">
        <v>1965</v>
      </c>
      <c r="D50" s="78"/>
      <c r="E50" s="72" t="s">
        <v>304</v>
      </c>
      <c r="F50" s="83">
        <v>2</v>
      </c>
      <c r="G50" s="82">
        <v>3</v>
      </c>
      <c r="H50" s="80">
        <v>403.7</v>
      </c>
      <c r="I50" s="80">
        <v>363.1</v>
      </c>
      <c r="J50" s="72">
        <v>141.69999999999999</v>
      </c>
      <c r="K50" s="74">
        <v>21</v>
      </c>
      <c r="L50" s="65">
        <v>501804.2</v>
      </c>
      <c r="M50" s="65">
        <v>0</v>
      </c>
      <c r="N50" s="65">
        <v>0</v>
      </c>
      <c r="O50" s="65">
        <v>0</v>
      </c>
      <c r="P50" s="75">
        <v>501804.2</v>
      </c>
      <c r="Q50" s="68">
        <v>1243.0126331434235</v>
      </c>
      <c r="R50" s="65">
        <v>1382</v>
      </c>
      <c r="S50" s="50"/>
    </row>
    <row r="51" spans="1:19" s="27" customFormat="1" ht="15.75" x14ac:dyDescent="0.25">
      <c r="A51" s="64">
        <v>36</v>
      </c>
      <c r="B51" s="62" t="s">
        <v>212</v>
      </c>
      <c r="C51" s="82">
        <v>1971</v>
      </c>
      <c r="D51" s="78"/>
      <c r="E51" s="72" t="s">
        <v>304</v>
      </c>
      <c r="F51" s="83">
        <v>2</v>
      </c>
      <c r="G51" s="82">
        <v>1</v>
      </c>
      <c r="H51" s="84">
        <v>338.8</v>
      </c>
      <c r="I51" s="84">
        <v>338.8</v>
      </c>
      <c r="J51" s="72">
        <v>260</v>
      </c>
      <c r="K51" s="74">
        <v>12</v>
      </c>
      <c r="L51" s="65">
        <v>1218324.8</v>
      </c>
      <c r="M51" s="65">
        <v>0</v>
      </c>
      <c r="N51" s="65">
        <v>0</v>
      </c>
      <c r="O51" s="65">
        <v>0</v>
      </c>
      <c r="P51" s="75">
        <v>1218324.8</v>
      </c>
      <c r="Q51" s="68">
        <v>3596</v>
      </c>
      <c r="R51" s="65">
        <v>3596</v>
      </c>
      <c r="S51" s="50"/>
    </row>
    <row r="52" spans="1:19" s="27" customFormat="1" ht="15.75" x14ac:dyDescent="0.25">
      <c r="A52" s="64">
        <v>37</v>
      </c>
      <c r="B52" s="62" t="s">
        <v>213</v>
      </c>
      <c r="C52" s="82">
        <v>1978</v>
      </c>
      <c r="D52" s="78"/>
      <c r="E52" s="72" t="s">
        <v>304</v>
      </c>
      <c r="F52" s="83">
        <v>2</v>
      </c>
      <c r="G52" s="82">
        <v>3</v>
      </c>
      <c r="H52" s="84">
        <v>758.6</v>
      </c>
      <c r="I52" s="84">
        <v>758.6</v>
      </c>
      <c r="J52" s="72">
        <v>427.3</v>
      </c>
      <c r="K52" s="74">
        <v>15</v>
      </c>
      <c r="L52" s="65">
        <v>2727925.6</v>
      </c>
      <c r="M52" s="65">
        <v>0</v>
      </c>
      <c r="N52" s="65">
        <v>0</v>
      </c>
      <c r="O52" s="65">
        <v>0</v>
      </c>
      <c r="P52" s="75">
        <v>2727925.6</v>
      </c>
      <c r="Q52" s="68">
        <v>3596</v>
      </c>
      <c r="R52" s="65">
        <v>3596</v>
      </c>
      <c r="S52" s="50"/>
    </row>
    <row r="53" spans="1:19" s="27" customFormat="1" ht="15.75" x14ac:dyDescent="0.25">
      <c r="A53" s="64">
        <v>38</v>
      </c>
      <c r="B53" s="85" t="s">
        <v>214</v>
      </c>
      <c r="C53" s="86" t="s">
        <v>215</v>
      </c>
      <c r="D53" s="78"/>
      <c r="E53" s="72" t="s">
        <v>306</v>
      </c>
      <c r="F53" s="87">
        <v>5</v>
      </c>
      <c r="G53" s="87">
        <v>2</v>
      </c>
      <c r="H53" s="88">
        <v>3517.2</v>
      </c>
      <c r="I53" s="88">
        <v>3134.1</v>
      </c>
      <c r="J53" s="72">
        <v>2862.8</v>
      </c>
      <c r="K53" s="74">
        <v>171</v>
      </c>
      <c r="L53" s="65">
        <v>1723494</v>
      </c>
      <c r="M53" s="65">
        <v>0</v>
      </c>
      <c r="N53" s="65">
        <v>0</v>
      </c>
      <c r="O53" s="65">
        <v>0</v>
      </c>
      <c r="P53" s="75">
        <v>1723494</v>
      </c>
      <c r="Q53" s="68">
        <v>490.01876492664621</v>
      </c>
      <c r="R53" s="65">
        <v>1382</v>
      </c>
      <c r="S53" s="50"/>
    </row>
    <row r="54" spans="1:19" s="25" customFormat="1" ht="27.75" customHeight="1" x14ac:dyDescent="0.2">
      <c r="A54" s="245" t="s">
        <v>49</v>
      </c>
      <c r="B54" s="245"/>
      <c r="C54" s="59" t="s">
        <v>48</v>
      </c>
      <c r="D54" s="59" t="s">
        <v>48</v>
      </c>
      <c r="E54" s="59" t="s">
        <v>48</v>
      </c>
      <c r="F54" s="59" t="s">
        <v>48</v>
      </c>
      <c r="G54" s="59" t="s">
        <v>48</v>
      </c>
      <c r="H54" s="60">
        <f>SUM(H55:H55)</f>
        <v>1840.7</v>
      </c>
      <c r="I54" s="60">
        <f t="shared" ref="I54:J54" si="11">SUM(I55:I55)</f>
        <v>1733.7</v>
      </c>
      <c r="J54" s="60">
        <f t="shared" si="11"/>
        <v>1436.4</v>
      </c>
      <c r="K54" s="61">
        <f>SUM(K55:K55)</f>
        <v>89</v>
      </c>
      <c r="L54" s="60">
        <f t="shared" ref="L54:P54" si="12">SUM(L55:L55)</f>
        <v>6662609.1000000006</v>
      </c>
      <c r="M54" s="60">
        <f t="shared" si="12"/>
        <v>0</v>
      </c>
      <c r="N54" s="60">
        <f t="shared" si="12"/>
        <v>0</v>
      </c>
      <c r="O54" s="60">
        <f t="shared" si="12"/>
        <v>0</v>
      </c>
      <c r="P54" s="60">
        <f t="shared" si="12"/>
        <v>6662609.1000000006</v>
      </c>
      <c r="Q54" s="59" t="s">
        <v>48</v>
      </c>
      <c r="R54" s="59" t="s">
        <v>48</v>
      </c>
      <c r="S54" s="50"/>
    </row>
    <row r="55" spans="1:19" s="27" customFormat="1" ht="15.75" x14ac:dyDescent="0.2">
      <c r="A55" s="64">
        <v>39</v>
      </c>
      <c r="B55" s="63" t="s">
        <v>166</v>
      </c>
      <c r="C55" s="64">
        <v>1986</v>
      </c>
      <c r="D55" s="64" t="s">
        <v>171</v>
      </c>
      <c r="E55" s="64" t="s">
        <v>125</v>
      </c>
      <c r="F55" s="64">
        <v>4</v>
      </c>
      <c r="G55" s="64">
        <v>3</v>
      </c>
      <c r="H55" s="68">
        <v>1840.7</v>
      </c>
      <c r="I55" s="68">
        <v>1733.7</v>
      </c>
      <c r="J55" s="68">
        <v>1436.4</v>
      </c>
      <c r="K55" s="66">
        <v>89</v>
      </c>
      <c r="L55" s="65">
        <v>6662609.1000000006</v>
      </c>
      <c r="M55" s="65">
        <v>0</v>
      </c>
      <c r="N55" s="65">
        <v>0</v>
      </c>
      <c r="O55" s="65">
        <v>0</v>
      </c>
      <c r="P55" s="65">
        <v>6662609.1000000006</v>
      </c>
      <c r="Q55" s="65">
        <v>3619.6061824305971</v>
      </c>
      <c r="R55" s="65">
        <v>3843</v>
      </c>
      <c r="S55" s="50"/>
    </row>
    <row r="56" spans="1:19" s="25" customFormat="1" ht="28.5" customHeight="1" x14ac:dyDescent="0.2">
      <c r="A56" s="245" t="s">
        <v>50</v>
      </c>
      <c r="B56" s="245"/>
      <c r="C56" s="59" t="s">
        <v>48</v>
      </c>
      <c r="D56" s="59" t="s">
        <v>48</v>
      </c>
      <c r="E56" s="59" t="s">
        <v>48</v>
      </c>
      <c r="F56" s="59" t="s">
        <v>48</v>
      </c>
      <c r="G56" s="59" t="s">
        <v>48</v>
      </c>
      <c r="H56" s="60">
        <f t="shared" ref="H56:P56" si="13">SUM(H57:H60)</f>
        <v>20111.8</v>
      </c>
      <c r="I56" s="60">
        <f t="shared" si="13"/>
        <v>20111.8</v>
      </c>
      <c r="J56" s="60">
        <f t="shared" si="13"/>
        <v>17477.400000000001</v>
      </c>
      <c r="K56" s="61">
        <f t="shared" si="13"/>
        <v>681</v>
      </c>
      <c r="L56" s="60">
        <f t="shared" si="13"/>
        <v>44637244.299999997</v>
      </c>
      <c r="M56" s="60">
        <f t="shared" si="13"/>
        <v>0</v>
      </c>
      <c r="N56" s="60">
        <f t="shared" si="13"/>
        <v>0</v>
      </c>
      <c r="O56" s="60">
        <f t="shared" si="13"/>
        <v>0</v>
      </c>
      <c r="P56" s="60">
        <f t="shared" si="13"/>
        <v>44637244.299999997</v>
      </c>
      <c r="Q56" s="59" t="s">
        <v>48</v>
      </c>
      <c r="R56" s="59" t="s">
        <v>48</v>
      </c>
      <c r="S56" s="50"/>
    </row>
    <row r="57" spans="1:19" s="27" customFormat="1" ht="17.25" customHeight="1" x14ac:dyDescent="0.2">
      <c r="A57" s="64">
        <v>40</v>
      </c>
      <c r="B57" s="63" t="s">
        <v>116</v>
      </c>
      <c r="C57" s="64">
        <v>1947</v>
      </c>
      <c r="D57" s="64" t="s">
        <v>171</v>
      </c>
      <c r="E57" s="64" t="s">
        <v>118</v>
      </c>
      <c r="F57" s="64">
        <v>2</v>
      </c>
      <c r="G57" s="64">
        <v>2</v>
      </c>
      <c r="H57" s="68">
        <v>460.5</v>
      </c>
      <c r="I57" s="68">
        <v>460.5</v>
      </c>
      <c r="J57" s="68">
        <v>401.9</v>
      </c>
      <c r="K57" s="66">
        <v>26</v>
      </c>
      <c r="L57" s="65">
        <v>5377719</v>
      </c>
      <c r="M57" s="65">
        <v>0</v>
      </c>
      <c r="N57" s="65">
        <v>0</v>
      </c>
      <c r="O57" s="65">
        <v>0</v>
      </c>
      <c r="P57" s="65">
        <v>5377719</v>
      </c>
      <c r="Q57" s="65">
        <v>11678</v>
      </c>
      <c r="R57" s="65">
        <v>11678</v>
      </c>
      <c r="S57" s="50"/>
    </row>
    <row r="58" spans="1:19" s="27" customFormat="1" ht="16.5" customHeight="1" x14ac:dyDescent="0.2">
      <c r="A58" s="64">
        <v>41</v>
      </c>
      <c r="B58" s="63" t="s">
        <v>117</v>
      </c>
      <c r="C58" s="64">
        <v>1948</v>
      </c>
      <c r="D58" s="64" t="s">
        <v>171</v>
      </c>
      <c r="E58" s="64" t="s">
        <v>118</v>
      </c>
      <c r="F58" s="64">
        <v>2</v>
      </c>
      <c r="G58" s="64">
        <v>2</v>
      </c>
      <c r="H58" s="68">
        <v>408.6</v>
      </c>
      <c r="I58" s="68">
        <v>408.6</v>
      </c>
      <c r="J58" s="68">
        <v>408.6</v>
      </c>
      <c r="K58" s="66">
        <v>18</v>
      </c>
      <c r="L58" s="65">
        <v>6660180</v>
      </c>
      <c r="M58" s="65">
        <v>0</v>
      </c>
      <c r="N58" s="65">
        <v>0</v>
      </c>
      <c r="O58" s="65">
        <v>0</v>
      </c>
      <c r="P58" s="65">
        <v>6660180</v>
      </c>
      <c r="Q58" s="65">
        <v>16300</v>
      </c>
      <c r="R58" s="65">
        <v>16300</v>
      </c>
      <c r="S58" s="50"/>
    </row>
    <row r="59" spans="1:19" s="27" customFormat="1" ht="15.75" x14ac:dyDescent="0.2">
      <c r="A59" s="64">
        <v>42</v>
      </c>
      <c r="B59" s="63" t="s">
        <v>144</v>
      </c>
      <c r="C59" s="64">
        <v>1992</v>
      </c>
      <c r="D59" s="64" t="s">
        <v>171</v>
      </c>
      <c r="E59" s="64" t="s">
        <v>125</v>
      </c>
      <c r="F59" s="64">
        <v>9</v>
      </c>
      <c r="G59" s="64">
        <v>8</v>
      </c>
      <c r="H59" s="68">
        <v>18823.7</v>
      </c>
      <c r="I59" s="68">
        <v>18823.7</v>
      </c>
      <c r="J59" s="68">
        <v>16247.9</v>
      </c>
      <c r="K59" s="66">
        <v>609</v>
      </c>
      <c r="L59" s="65">
        <v>25769645.300000001</v>
      </c>
      <c r="M59" s="65">
        <v>0</v>
      </c>
      <c r="N59" s="65">
        <v>0</v>
      </c>
      <c r="O59" s="65">
        <v>0</v>
      </c>
      <c r="P59" s="65">
        <v>25769645.300000001</v>
      </c>
      <c r="Q59" s="65">
        <v>1369</v>
      </c>
      <c r="R59" s="65">
        <v>1369</v>
      </c>
      <c r="S59" s="50"/>
    </row>
    <row r="60" spans="1:19" s="27" customFormat="1" ht="16.5" customHeight="1" x14ac:dyDescent="0.2">
      <c r="A60" s="64">
        <v>43</v>
      </c>
      <c r="B60" s="63" t="s">
        <v>145</v>
      </c>
      <c r="C60" s="64">
        <v>1948</v>
      </c>
      <c r="D60" s="64" t="s">
        <v>171</v>
      </c>
      <c r="E60" s="64" t="s">
        <v>118</v>
      </c>
      <c r="F60" s="64">
        <v>2</v>
      </c>
      <c r="G60" s="64">
        <v>2</v>
      </c>
      <c r="H60" s="68">
        <v>419</v>
      </c>
      <c r="I60" s="68">
        <v>419</v>
      </c>
      <c r="J60" s="68">
        <v>419</v>
      </c>
      <c r="K60" s="66">
        <v>28</v>
      </c>
      <c r="L60" s="65">
        <v>6829700</v>
      </c>
      <c r="M60" s="65">
        <v>0</v>
      </c>
      <c r="N60" s="65">
        <v>0</v>
      </c>
      <c r="O60" s="65">
        <v>0</v>
      </c>
      <c r="P60" s="65">
        <v>6829700</v>
      </c>
      <c r="Q60" s="65">
        <v>16300</v>
      </c>
      <c r="R60" s="65">
        <v>16300</v>
      </c>
      <c r="S60" s="50"/>
    </row>
    <row r="61" spans="1:19" s="25" customFormat="1" ht="29.25" customHeight="1" x14ac:dyDescent="0.2">
      <c r="A61" s="245" t="s">
        <v>51</v>
      </c>
      <c r="B61" s="245"/>
      <c r="C61" s="59" t="s">
        <v>48</v>
      </c>
      <c r="D61" s="59" t="s">
        <v>48</v>
      </c>
      <c r="E61" s="59" t="s">
        <v>48</v>
      </c>
      <c r="F61" s="59" t="s">
        <v>48</v>
      </c>
      <c r="G61" s="59" t="s">
        <v>48</v>
      </c>
      <c r="H61" s="60">
        <f t="shared" ref="H61:P61" si="14">SUM(H62:H75)</f>
        <v>37329.69</v>
      </c>
      <c r="I61" s="60">
        <f t="shared" si="14"/>
        <v>29796.599999999995</v>
      </c>
      <c r="J61" s="60">
        <f t="shared" si="14"/>
        <v>22091.999999999996</v>
      </c>
      <c r="K61" s="61">
        <f t="shared" si="14"/>
        <v>1248</v>
      </c>
      <c r="L61" s="60">
        <f t="shared" si="14"/>
        <v>33058431.5</v>
      </c>
      <c r="M61" s="60">
        <f t="shared" si="14"/>
        <v>1748265</v>
      </c>
      <c r="N61" s="60">
        <f t="shared" si="14"/>
        <v>1493662</v>
      </c>
      <c r="O61" s="60">
        <f t="shared" si="14"/>
        <v>3000000</v>
      </c>
      <c r="P61" s="60">
        <f t="shared" si="14"/>
        <v>26816504.5</v>
      </c>
      <c r="Q61" s="59" t="s">
        <v>48</v>
      </c>
      <c r="R61" s="59" t="s">
        <v>48</v>
      </c>
      <c r="S61" s="50"/>
    </row>
    <row r="62" spans="1:19" s="27" customFormat="1" ht="15.75" x14ac:dyDescent="0.25">
      <c r="A62" s="64">
        <v>44</v>
      </c>
      <c r="B62" s="89" t="s">
        <v>227</v>
      </c>
      <c r="C62" s="64">
        <v>1987</v>
      </c>
      <c r="D62" s="64" t="s">
        <v>228</v>
      </c>
      <c r="E62" s="64" t="s">
        <v>110</v>
      </c>
      <c r="F62" s="64">
        <v>9</v>
      </c>
      <c r="G62" s="64">
        <v>1</v>
      </c>
      <c r="H62" s="65">
        <v>3307.1</v>
      </c>
      <c r="I62" s="65">
        <v>3178.6</v>
      </c>
      <c r="J62" s="65">
        <v>2696.8</v>
      </c>
      <c r="K62" s="66">
        <v>140</v>
      </c>
      <c r="L62" s="65">
        <v>1900000</v>
      </c>
      <c r="M62" s="65">
        <v>186103</v>
      </c>
      <c r="N62" s="65">
        <v>159001</v>
      </c>
      <c r="O62" s="65">
        <v>319351</v>
      </c>
      <c r="P62" s="65">
        <v>1235545</v>
      </c>
      <c r="Q62" s="65">
        <v>604.75945692600772</v>
      </c>
      <c r="R62" s="65">
        <v>943</v>
      </c>
      <c r="S62" s="50"/>
    </row>
    <row r="63" spans="1:19" s="27" customFormat="1" ht="15.75" x14ac:dyDescent="0.25">
      <c r="A63" s="64">
        <v>45</v>
      </c>
      <c r="B63" s="89" t="s">
        <v>229</v>
      </c>
      <c r="C63" s="64">
        <v>1983</v>
      </c>
      <c r="D63" s="64" t="s">
        <v>228</v>
      </c>
      <c r="E63" s="64" t="s">
        <v>110</v>
      </c>
      <c r="F63" s="64">
        <v>9</v>
      </c>
      <c r="G63" s="64">
        <v>1</v>
      </c>
      <c r="H63" s="65">
        <v>2767.7</v>
      </c>
      <c r="I63" s="65">
        <v>2234.6</v>
      </c>
      <c r="J63" s="65">
        <v>1824.9</v>
      </c>
      <c r="K63" s="66">
        <v>98</v>
      </c>
      <c r="L63" s="65">
        <v>1900000</v>
      </c>
      <c r="M63" s="65">
        <v>130833</v>
      </c>
      <c r="N63" s="65">
        <v>111780</v>
      </c>
      <c r="O63" s="65">
        <v>224508</v>
      </c>
      <c r="P63" s="65">
        <v>1432879</v>
      </c>
      <c r="Q63" s="65">
        <v>722.62167142392605</v>
      </c>
      <c r="R63" s="65">
        <v>943</v>
      </c>
      <c r="S63" s="50"/>
    </row>
    <row r="64" spans="1:19" s="27" customFormat="1" ht="15.75" x14ac:dyDescent="0.25">
      <c r="A64" s="64">
        <v>46</v>
      </c>
      <c r="B64" s="89" t="s">
        <v>230</v>
      </c>
      <c r="C64" s="64">
        <v>1983</v>
      </c>
      <c r="D64" s="64" t="s">
        <v>228</v>
      </c>
      <c r="E64" s="64" t="s">
        <v>110</v>
      </c>
      <c r="F64" s="64">
        <v>9</v>
      </c>
      <c r="G64" s="64">
        <v>1</v>
      </c>
      <c r="H64" s="65">
        <v>2460.1</v>
      </c>
      <c r="I64" s="65">
        <v>2309.6</v>
      </c>
      <c r="J64" s="65">
        <v>1938.4</v>
      </c>
      <c r="K64" s="66">
        <v>89</v>
      </c>
      <c r="L64" s="65">
        <v>1900000</v>
      </c>
      <c r="M64" s="65">
        <v>135224</v>
      </c>
      <c r="N64" s="65">
        <v>115531</v>
      </c>
      <c r="O64" s="65">
        <v>232043</v>
      </c>
      <c r="P64" s="65">
        <v>1417202</v>
      </c>
      <c r="Q64" s="65">
        <v>812.97508231372717</v>
      </c>
      <c r="R64" s="65">
        <v>943</v>
      </c>
      <c r="S64" s="50"/>
    </row>
    <row r="65" spans="1:21" s="27" customFormat="1" ht="15.75" x14ac:dyDescent="0.25">
      <c r="A65" s="64">
        <v>47</v>
      </c>
      <c r="B65" s="89" t="s">
        <v>232</v>
      </c>
      <c r="C65" s="64">
        <v>1972</v>
      </c>
      <c r="D65" s="64" t="s">
        <v>228</v>
      </c>
      <c r="E65" s="64" t="s">
        <v>110</v>
      </c>
      <c r="F65" s="64">
        <v>5</v>
      </c>
      <c r="G65" s="64">
        <v>4</v>
      </c>
      <c r="H65" s="65">
        <v>4559.05</v>
      </c>
      <c r="I65" s="65">
        <v>3178.3</v>
      </c>
      <c r="J65" s="65">
        <v>2950.5</v>
      </c>
      <c r="K65" s="66">
        <v>112</v>
      </c>
      <c r="L65" s="65">
        <v>3000000</v>
      </c>
      <c r="M65" s="65">
        <v>396116</v>
      </c>
      <c r="N65" s="65">
        <v>338429</v>
      </c>
      <c r="O65" s="65">
        <v>679731</v>
      </c>
      <c r="P65" s="65">
        <v>1585724</v>
      </c>
      <c r="Q65" s="65">
        <v>658.0318268060231</v>
      </c>
      <c r="R65" s="65">
        <v>3978</v>
      </c>
      <c r="S65" s="50"/>
    </row>
    <row r="66" spans="1:21" s="27" customFormat="1" ht="31.5" x14ac:dyDescent="0.25">
      <c r="A66" s="64">
        <v>48</v>
      </c>
      <c r="B66" s="89" t="s">
        <v>273</v>
      </c>
      <c r="C66" s="64">
        <v>1988</v>
      </c>
      <c r="D66" s="64" t="s">
        <v>228</v>
      </c>
      <c r="E66" s="64" t="s">
        <v>110</v>
      </c>
      <c r="F66" s="64">
        <v>4</v>
      </c>
      <c r="G66" s="64">
        <v>3</v>
      </c>
      <c r="H66" s="65">
        <v>3102.9</v>
      </c>
      <c r="I66" s="65">
        <v>2303.9</v>
      </c>
      <c r="J66" s="65">
        <v>2303.9</v>
      </c>
      <c r="K66" s="66">
        <v>90</v>
      </c>
      <c r="L66" s="65">
        <v>1790000</v>
      </c>
      <c r="M66" s="65">
        <v>287139</v>
      </c>
      <c r="N66" s="65">
        <v>245322</v>
      </c>
      <c r="O66" s="65">
        <v>492726</v>
      </c>
      <c r="P66" s="65">
        <v>764813</v>
      </c>
      <c r="Q66" s="65">
        <v>580.10248477230971</v>
      </c>
      <c r="R66" s="65">
        <v>1218</v>
      </c>
      <c r="S66" s="50"/>
    </row>
    <row r="67" spans="1:21" s="27" customFormat="1" ht="31.5" x14ac:dyDescent="0.25">
      <c r="A67" s="64">
        <v>49</v>
      </c>
      <c r="B67" s="89" t="s">
        <v>238</v>
      </c>
      <c r="C67" s="64">
        <v>1977</v>
      </c>
      <c r="D67" s="64" t="s">
        <v>228</v>
      </c>
      <c r="E67" s="64" t="s">
        <v>110</v>
      </c>
      <c r="F67" s="64">
        <v>5</v>
      </c>
      <c r="G67" s="64">
        <v>6</v>
      </c>
      <c r="H67" s="65">
        <v>6301.5</v>
      </c>
      <c r="I67" s="65">
        <v>4548.1000000000004</v>
      </c>
      <c r="J67" s="65">
        <v>1864.8</v>
      </c>
      <c r="K67" s="66">
        <v>165</v>
      </c>
      <c r="L67" s="65">
        <v>3610000</v>
      </c>
      <c r="M67" s="65">
        <v>612850</v>
      </c>
      <c r="N67" s="65">
        <v>523599</v>
      </c>
      <c r="O67" s="65">
        <v>1051641</v>
      </c>
      <c r="P67" s="65">
        <v>1421910</v>
      </c>
      <c r="Q67" s="65">
        <v>580.81409188288501</v>
      </c>
      <c r="R67" s="65">
        <v>1626</v>
      </c>
      <c r="S67" s="50"/>
    </row>
    <row r="68" spans="1:21" s="27" customFormat="1" ht="31.5" x14ac:dyDescent="0.25">
      <c r="A68" s="64">
        <v>50</v>
      </c>
      <c r="B68" s="89" t="s">
        <v>233</v>
      </c>
      <c r="C68" s="64">
        <v>1964</v>
      </c>
      <c r="D68" s="64" t="s">
        <v>228</v>
      </c>
      <c r="E68" s="64" t="s">
        <v>110</v>
      </c>
      <c r="F68" s="64">
        <v>4</v>
      </c>
      <c r="G68" s="64">
        <v>4</v>
      </c>
      <c r="H68" s="65">
        <v>3710.54</v>
      </c>
      <c r="I68" s="65">
        <v>2587.1</v>
      </c>
      <c r="J68" s="65">
        <v>2004.9</v>
      </c>
      <c r="K68" s="66">
        <v>130</v>
      </c>
      <c r="L68" s="65">
        <v>1021905</v>
      </c>
      <c r="M68" s="65">
        <v>0</v>
      </c>
      <c r="N68" s="65">
        <v>0</v>
      </c>
      <c r="O68" s="65">
        <v>0</v>
      </c>
      <c r="P68" s="65">
        <v>1021905</v>
      </c>
      <c r="Q68" s="65">
        <v>275.40600559487297</v>
      </c>
      <c r="R68" s="65">
        <v>1436</v>
      </c>
      <c r="S68" s="50"/>
    </row>
    <row r="69" spans="1:21" s="27" customFormat="1" ht="15.75" x14ac:dyDescent="0.25">
      <c r="A69" s="64">
        <v>51</v>
      </c>
      <c r="B69" s="89" t="s">
        <v>234</v>
      </c>
      <c r="C69" s="64">
        <v>1945</v>
      </c>
      <c r="D69" s="64" t="s">
        <v>228</v>
      </c>
      <c r="E69" s="64" t="s">
        <v>105</v>
      </c>
      <c r="F69" s="64">
        <v>2</v>
      </c>
      <c r="G69" s="64">
        <v>4</v>
      </c>
      <c r="H69" s="90">
        <v>926.3</v>
      </c>
      <c r="I69" s="90">
        <v>812.3</v>
      </c>
      <c r="J69" s="74">
        <v>447.5</v>
      </c>
      <c r="K69" s="66">
        <v>22</v>
      </c>
      <c r="L69" s="65">
        <v>3264633</v>
      </c>
      <c r="M69" s="65">
        <v>0</v>
      </c>
      <c r="N69" s="65">
        <v>0</v>
      </c>
      <c r="O69" s="65">
        <v>0</v>
      </c>
      <c r="P69" s="65">
        <v>3264633</v>
      </c>
      <c r="Q69" s="65">
        <v>3524.379790564612</v>
      </c>
      <c r="R69" s="65">
        <v>5414</v>
      </c>
      <c r="S69" s="50"/>
    </row>
    <row r="70" spans="1:21" s="27" customFormat="1" ht="15.75" x14ac:dyDescent="0.25">
      <c r="A70" s="64">
        <v>52</v>
      </c>
      <c r="B70" s="89" t="s">
        <v>235</v>
      </c>
      <c r="C70" s="64">
        <v>1949</v>
      </c>
      <c r="D70" s="64" t="s">
        <v>228</v>
      </c>
      <c r="E70" s="64" t="s">
        <v>110</v>
      </c>
      <c r="F70" s="64">
        <v>2</v>
      </c>
      <c r="G70" s="64">
        <v>2</v>
      </c>
      <c r="H70" s="65">
        <v>809.9</v>
      </c>
      <c r="I70" s="65">
        <v>809.9</v>
      </c>
      <c r="J70" s="65">
        <v>609</v>
      </c>
      <c r="K70" s="66">
        <v>20</v>
      </c>
      <c r="L70" s="65">
        <v>2274199</v>
      </c>
      <c r="M70" s="65">
        <v>0</v>
      </c>
      <c r="N70" s="65">
        <v>0</v>
      </c>
      <c r="O70" s="65">
        <v>0</v>
      </c>
      <c r="P70" s="65">
        <v>2274199</v>
      </c>
      <c r="Q70" s="65">
        <v>2807.9997530559331</v>
      </c>
      <c r="R70" s="65">
        <v>3978</v>
      </c>
      <c r="S70" s="50"/>
    </row>
    <row r="71" spans="1:21" s="27" customFormat="1" ht="15.75" x14ac:dyDescent="0.25">
      <c r="A71" s="64">
        <v>53</v>
      </c>
      <c r="B71" s="89" t="s">
        <v>231</v>
      </c>
      <c r="C71" s="64">
        <v>1980</v>
      </c>
      <c r="D71" s="64" t="s">
        <v>228</v>
      </c>
      <c r="E71" s="64" t="s">
        <v>110</v>
      </c>
      <c r="F71" s="64">
        <v>5</v>
      </c>
      <c r="G71" s="64">
        <v>4</v>
      </c>
      <c r="H71" s="65">
        <v>4197.6000000000004</v>
      </c>
      <c r="I71" s="65">
        <v>3895.6</v>
      </c>
      <c r="J71" s="65">
        <v>2950.5</v>
      </c>
      <c r="K71" s="66">
        <v>125</v>
      </c>
      <c r="L71" s="65">
        <v>4744840.8</v>
      </c>
      <c r="M71" s="65">
        <v>0</v>
      </c>
      <c r="N71" s="65">
        <v>0</v>
      </c>
      <c r="O71" s="65">
        <v>0</v>
      </c>
      <c r="P71" s="65">
        <v>4744840.8</v>
      </c>
      <c r="Q71" s="65">
        <v>1130.3699256718123</v>
      </c>
      <c r="R71" s="65">
        <v>1218</v>
      </c>
      <c r="S71" s="50"/>
    </row>
    <row r="72" spans="1:21" s="27" customFormat="1" ht="15.75" x14ac:dyDescent="0.25">
      <c r="A72" s="64">
        <v>54</v>
      </c>
      <c r="B72" s="89" t="s">
        <v>236</v>
      </c>
      <c r="C72" s="64">
        <v>1950</v>
      </c>
      <c r="D72" s="64" t="s">
        <v>228</v>
      </c>
      <c r="E72" s="64" t="s">
        <v>155</v>
      </c>
      <c r="F72" s="64">
        <v>2</v>
      </c>
      <c r="G72" s="64">
        <v>1</v>
      </c>
      <c r="H72" s="65">
        <v>529.5</v>
      </c>
      <c r="I72" s="65">
        <v>456.1</v>
      </c>
      <c r="J72" s="65">
        <v>128.9</v>
      </c>
      <c r="K72" s="66">
        <v>26</v>
      </c>
      <c r="L72" s="65">
        <v>1357809.7000000002</v>
      </c>
      <c r="M72" s="65">
        <v>0</v>
      </c>
      <c r="N72" s="65">
        <v>0</v>
      </c>
      <c r="O72" s="65">
        <v>0</v>
      </c>
      <c r="P72" s="65">
        <v>1357809.7000000002</v>
      </c>
      <c r="Q72" s="65">
        <v>2564.3242681775259</v>
      </c>
      <c r="R72" s="65">
        <v>2977</v>
      </c>
      <c r="S72" s="50"/>
    </row>
    <row r="73" spans="1:21" s="27" customFormat="1" ht="15.75" x14ac:dyDescent="0.25">
      <c r="A73" s="64">
        <v>55</v>
      </c>
      <c r="B73" s="89" t="s">
        <v>274</v>
      </c>
      <c r="C73" s="64">
        <v>1949</v>
      </c>
      <c r="D73" s="64" t="s">
        <v>228</v>
      </c>
      <c r="E73" s="64" t="s">
        <v>105</v>
      </c>
      <c r="F73" s="64">
        <v>2</v>
      </c>
      <c r="G73" s="64">
        <v>1</v>
      </c>
      <c r="H73" s="65">
        <v>548.1</v>
      </c>
      <c r="I73" s="65">
        <v>472.1</v>
      </c>
      <c r="J73" s="65">
        <v>288.2</v>
      </c>
      <c r="K73" s="66">
        <v>23</v>
      </c>
      <c r="L73" s="65">
        <v>1325656.8</v>
      </c>
      <c r="M73" s="65">
        <v>0</v>
      </c>
      <c r="N73" s="65">
        <v>0</v>
      </c>
      <c r="O73" s="65">
        <v>0</v>
      </c>
      <c r="P73" s="65">
        <v>1325656.8</v>
      </c>
      <c r="Q73" s="65">
        <v>2418.6407589855867</v>
      </c>
      <c r="R73" s="65">
        <v>3978</v>
      </c>
      <c r="S73" s="50"/>
    </row>
    <row r="74" spans="1:21" s="27" customFormat="1" ht="15.75" x14ac:dyDescent="0.25">
      <c r="A74" s="64">
        <v>56</v>
      </c>
      <c r="B74" s="89" t="s">
        <v>237</v>
      </c>
      <c r="C74" s="64">
        <v>1949</v>
      </c>
      <c r="D74" s="64" t="s">
        <v>228</v>
      </c>
      <c r="E74" s="64" t="s">
        <v>105</v>
      </c>
      <c r="F74" s="64">
        <v>2</v>
      </c>
      <c r="G74" s="64">
        <v>4</v>
      </c>
      <c r="H74" s="65">
        <v>550.29999999999995</v>
      </c>
      <c r="I74" s="65">
        <v>472</v>
      </c>
      <c r="J74" s="65">
        <v>184.6</v>
      </c>
      <c r="K74" s="66">
        <v>18</v>
      </c>
      <c r="L74" s="65">
        <v>1877616</v>
      </c>
      <c r="M74" s="65">
        <v>0</v>
      </c>
      <c r="N74" s="65">
        <v>0</v>
      </c>
      <c r="O74" s="65">
        <v>0</v>
      </c>
      <c r="P74" s="65">
        <v>1877616</v>
      </c>
      <c r="Q74" s="65">
        <v>2408.4608395420682</v>
      </c>
      <c r="R74" s="65">
        <v>3978</v>
      </c>
      <c r="S74" s="50"/>
    </row>
    <row r="75" spans="1:21" s="27" customFormat="1" ht="15.75" x14ac:dyDescent="0.25">
      <c r="A75" s="64">
        <v>57</v>
      </c>
      <c r="B75" s="89" t="s">
        <v>308</v>
      </c>
      <c r="C75" s="64">
        <v>1970</v>
      </c>
      <c r="D75" s="64" t="s">
        <v>228</v>
      </c>
      <c r="E75" s="64" t="s">
        <v>110</v>
      </c>
      <c r="F75" s="64">
        <v>5</v>
      </c>
      <c r="G75" s="64">
        <v>3</v>
      </c>
      <c r="H75" s="65">
        <v>3559.1</v>
      </c>
      <c r="I75" s="65">
        <v>2538.4</v>
      </c>
      <c r="J75" s="65">
        <v>1899.1</v>
      </c>
      <c r="K75" s="66">
        <v>190</v>
      </c>
      <c r="L75" s="65">
        <v>3091771.2</v>
      </c>
      <c r="M75" s="65">
        <v>0</v>
      </c>
      <c r="N75" s="65">
        <v>0</v>
      </c>
      <c r="O75" s="65">
        <v>0</v>
      </c>
      <c r="P75" s="65">
        <v>3091771.2</v>
      </c>
      <c r="Q75" s="65">
        <v>868.69467000084296</v>
      </c>
      <c r="R75" s="65">
        <v>1218</v>
      </c>
      <c r="S75" s="50"/>
    </row>
    <row r="76" spans="1:21" s="25" customFormat="1" ht="45" customHeight="1" x14ac:dyDescent="0.2">
      <c r="A76" s="245" t="s">
        <v>52</v>
      </c>
      <c r="B76" s="245"/>
      <c r="C76" s="59" t="s">
        <v>48</v>
      </c>
      <c r="D76" s="59" t="s">
        <v>48</v>
      </c>
      <c r="E76" s="59" t="s">
        <v>48</v>
      </c>
      <c r="F76" s="59" t="s">
        <v>48</v>
      </c>
      <c r="G76" s="59" t="s">
        <v>48</v>
      </c>
      <c r="H76" s="60">
        <f t="shared" ref="H76:P76" si="15">SUM(H77:H85)</f>
        <v>22390.6</v>
      </c>
      <c r="I76" s="60">
        <f t="shared" si="15"/>
        <v>20388.599999999999</v>
      </c>
      <c r="J76" s="60">
        <f t="shared" si="15"/>
        <v>20339.400000000001</v>
      </c>
      <c r="K76" s="61">
        <f t="shared" si="15"/>
        <v>1112</v>
      </c>
      <c r="L76" s="60">
        <f t="shared" si="15"/>
        <v>29455017.600000001</v>
      </c>
      <c r="M76" s="60">
        <f t="shared" si="15"/>
        <v>1038383.0000000001</v>
      </c>
      <c r="N76" s="60">
        <f t="shared" si="15"/>
        <v>890162</v>
      </c>
      <c r="O76" s="60">
        <f t="shared" si="15"/>
        <v>1781852.0000000002</v>
      </c>
      <c r="P76" s="60">
        <f t="shared" si="15"/>
        <v>25744620.600000001</v>
      </c>
      <c r="Q76" s="59" t="s">
        <v>48</v>
      </c>
      <c r="R76" s="59" t="s">
        <v>48</v>
      </c>
      <c r="S76" s="50"/>
    </row>
    <row r="77" spans="1:21" s="27" customFormat="1" ht="15.75" x14ac:dyDescent="0.2">
      <c r="A77" s="64">
        <v>58</v>
      </c>
      <c r="B77" s="62" t="s">
        <v>86</v>
      </c>
      <c r="C77" s="64">
        <v>1973</v>
      </c>
      <c r="D77" s="64" t="s">
        <v>171</v>
      </c>
      <c r="E77" s="64" t="s">
        <v>125</v>
      </c>
      <c r="F77" s="64">
        <v>5</v>
      </c>
      <c r="G77" s="64">
        <v>9</v>
      </c>
      <c r="H77" s="64">
        <v>5318.4</v>
      </c>
      <c r="I77" s="64">
        <v>4655.8</v>
      </c>
      <c r="J77" s="64">
        <v>4733.3</v>
      </c>
      <c r="K77" s="66">
        <v>283</v>
      </c>
      <c r="L77" s="65">
        <v>795000</v>
      </c>
      <c r="M77" s="65">
        <v>166535.5</v>
      </c>
      <c r="N77" s="65">
        <v>142282.73000000001</v>
      </c>
      <c r="O77" s="65">
        <v>286181.77</v>
      </c>
      <c r="P77" s="65">
        <f>L77-M77-N77-O77</f>
        <v>200000</v>
      </c>
      <c r="Q77" s="65">
        <v>149.48104693140795</v>
      </c>
      <c r="R77" s="65">
        <v>397</v>
      </c>
      <c r="S77" s="50"/>
      <c r="T77" s="48"/>
      <c r="U77" s="47"/>
    </row>
    <row r="78" spans="1:21" s="27" customFormat="1" ht="15.75" x14ac:dyDescent="0.2">
      <c r="A78" s="64">
        <v>59</v>
      </c>
      <c r="B78" s="62" t="s">
        <v>87</v>
      </c>
      <c r="C78" s="64">
        <v>1981</v>
      </c>
      <c r="D78" s="64" t="s">
        <v>171</v>
      </c>
      <c r="E78" s="64" t="s">
        <v>125</v>
      </c>
      <c r="F78" s="64">
        <v>5</v>
      </c>
      <c r="G78" s="64">
        <v>6</v>
      </c>
      <c r="H78" s="64">
        <v>4391.2</v>
      </c>
      <c r="I78" s="64">
        <v>3936.5</v>
      </c>
      <c r="J78" s="64">
        <v>4092.4</v>
      </c>
      <c r="K78" s="66">
        <v>243</v>
      </c>
      <c r="L78" s="65">
        <v>1058000</v>
      </c>
      <c r="M78" s="65">
        <v>259438.52</v>
      </c>
      <c r="N78" s="65">
        <v>221656.16</v>
      </c>
      <c r="O78" s="65">
        <v>445830.32</v>
      </c>
      <c r="P78" s="65">
        <v>131075</v>
      </c>
      <c r="Q78" s="65">
        <v>240.93641829112772</v>
      </c>
      <c r="R78" s="65">
        <v>2459</v>
      </c>
      <c r="S78" s="50"/>
    </row>
    <row r="79" spans="1:21" s="27" customFormat="1" ht="15.75" x14ac:dyDescent="0.2">
      <c r="A79" s="64">
        <v>60</v>
      </c>
      <c r="B79" s="62" t="s">
        <v>167</v>
      </c>
      <c r="C79" s="64">
        <v>1994</v>
      </c>
      <c r="D79" s="64" t="s">
        <v>171</v>
      </c>
      <c r="E79" s="64" t="s">
        <v>110</v>
      </c>
      <c r="F79" s="64">
        <v>5</v>
      </c>
      <c r="G79" s="64">
        <v>1</v>
      </c>
      <c r="H79" s="64">
        <v>1145.7</v>
      </c>
      <c r="I79" s="64">
        <v>1007.9</v>
      </c>
      <c r="J79" s="64">
        <v>1152.4000000000001</v>
      </c>
      <c r="K79" s="66">
        <v>47</v>
      </c>
      <c r="L79" s="65">
        <v>2096001</v>
      </c>
      <c r="M79" s="65">
        <v>104769.29</v>
      </c>
      <c r="N79" s="65">
        <v>89511.61</v>
      </c>
      <c r="O79" s="65">
        <v>180040.06</v>
      </c>
      <c r="P79" s="65">
        <v>1721680.04</v>
      </c>
      <c r="Q79" s="65">
        <v>1893.7818538884526</v>
      </c>
      <c r="R79" s="65">
        <v>3843</v>
      </c>
      <c r="S79" s="50"/>
    </row>
    <row r="80" spans="1:21" s="27" customFormat="1" ht="15.75" x14ac:dyDescent="0.2">
      <c r="A80" s="64">
        <v>61</v>
      </c>
      <c r="B80" s="62" t="s">
        <v>88</v>
      </c>
      <c r="C80" s="64">
        <v>1990</v>
      </c>
      <c r="D80" s="64" t="s">
        <v>171</v>
      </c>
      <c r="E80" s="64" t="s">
        <v>125</v>
      </c>
      <c r="F80" s="64">
        <v>5</v>
      </c>
      <c r="G80" s="64">
        <v>2</v>
      </c>
      <c r="H80" s="64">
        <v>1507.1</v>
      </c>
      <c r="I80" s="64">
        <v>1319.6</v>
      </c>
      <c r="J80" s="64">
        <v>1508.6</v>
      </c>
      <c r="K80" s="66">
        <v>79</v>
      </c>
      <c r="L80" s="65">
        <v>1029000</v>
      </c>
      <c r="M80" s="65">
        <v>128317.03</v>
      </c>
      <c r="N80" s="65">
        <v>109630.06</v>
      </c>
      <c r="O80" s="65">
        <v>220505.51</v>
      </c>
      <c r="P80" s="65">
        <v>570547.4</v>
      </c>
      <c r="Q80" s="65">
        <v>682.76823037621932</v>
      </c>
      <c r="R80" s="65">
        <v>1156</v>
      </c>
      <c r="S80" s="50"/>
    </row>
    <row r="81" spans="1:19" s="27" customFormat="1" ht="15.75" x14ac:dyDescent="0.2">
      <c r="A81" s="64">
        <v>62</v>
      </c>
      <c r="B81" s="62" t="s">
        <v>89</v>
      </c>
      <c r="C81" s="64">
        <v>1985</v>
      </c>
      <c r="D81" s="64" t="s">
        <v>171</v>
      </c>
      <c r="E81" s="64" t="s">
        <v>125</v>
      </c>
      <c r="F81" s="64">
        <v>5</v>
      </c>
      <c r="G81" s="64">
        <v>4</v>
      </c>
      <c r="H81" s="65">
        <v>2414.6999999999998</v>
      </c>
      <c r="I81" s="65">
        <v>2171.4</v>
      </c>
      <c r="J81" s="65">
        <v>1680.7</v>
      </c>
      <c r="K81" s="66">
        <v>107</v>
      </c>
      <c r="L81" s="65">
        <v>2226363</v>
      </c>
      <c r="M81" s="65">
        <v>174834.91</v>
      </c>
      <c r="N81" s="65">
        <v>152373.49</v>
      </c>
      <c r="O81" s="65">
        <v>297893.78999999998</v>
      </c>
      <c r="P81" s="65">
        <v>1601260.81</v>
      </c>
      <c r="Q81" s="65">
        <v>954.24403859692723</v>
      </c>
      <c r="R81" s="65">
        <v>3843</v>
      </c>
      <c r="S81" s="50"/>
    </row>
    <row r="82" spans="1:19" s="27" customFormat="1" ht="15.75" x14ac:dyDescent="0.2">
      <c r="A82" s="64">
        <v>63</v>
      </c>
      <c r="B82" s="62" t="s">
        <v>90</v>
      </c>
      <c r="C82" s="64">
        <v>1996</v>
      </c>
      <c r="D82" s="64" t="s">
        <v>171</v>
      </c>
      <c r="E82" s="64" t="s">
        <v>110</v>
      </c>
      <c r="F82" s="64">
        <v>5</v>
      </c>
      <c r="G82" s="64">
        <v>4</v>
      </c>
      <c r="H82" s="65">
        <v>2570.3000000000002</v>
      </c>
      <c r="I82" s="65">
        <v>2254.1999999999998</v>
      </c>
      <c r="J82" s="64">
        <v>2746</v>
      </c>
      <c r="K82" s="66">
        <v>124</v>
      </c>
      <c r="L82" s="65">
        <v>2869636</v>
      </c>
      <c r="M82" s="65">
        <v>204487.75</v>
      </c>
      <c r="N82" s="65">
        <v>174707.95</v>
      </c>
      <c r="O82" s="65">
        <v>351400.55</v>
      </c>
      <c r="P82" s="65">
        <v>2139039.75</v>
      </c>
      <c r="Q82" s="65">
        <v>1155.5386725284984</v>
      </c>
      <c r="R82" s="65">
        <v>3843</v>
      </c>
      <c r="S82" s="50"/>
    </row>
    <row r="83" spans="1:19" s="27" customFormat="1" ht="15.75" x14ac:dyDescent="0.2">
      <c r="A83" s="64">
        <v>64</v>
      </c>
      <c r="B83" s="63" t="s">
        <v>121</v>
      </c>
      <c r="C83" s="64">
        <v>1996</v>
      </c>
      <c r="D83" s="64" t="s">
        <v>171</v>
      </c>
      <c r="E83" s="64" t="s">
        <v>110</v>
      </c>
      <c r="F83" s="64">
        <v>5</v>
      </c>
      <c r="G83" s="64">
        <v>1</v>
      </c>
      <c r="H83" s="64">
        <v>1134.2</v>
      </c>
      <c r="I83" s="64">
        <v>1134.2</v>
      </c>
      <c r="J83" s="64">
        <v>847.3</v>
      </c>
      <c r="K83" s="66">
        <v>55</v>
      </c>
      <c r="L83" s="65">
        <v>4358730.6000000006</v>
      </c>
      <c r="M83" s="65">
        <v>0</v>
      </c>
      <c r="N83" s="65">
        <v>0</v>
      </c>
      <c r="O83" s="65">
        <v>0</v>
      </c>
      <c r="P83" s="65">
        <v>4358730.6000000006</v>
      </c>
      <c r="Q83" s="65">
        <v>3843.0000000000005</v>
      </c>
      <c r="R83" s="65">
        <v>3843</v>
      </c>
      <c r="S83" s="50"/>
    </row>
    <row r="84" spans="1:19" s="27" customFormat="1" ht="15.75" x14ac:dyDescent="0.2">
      <c r="A84" s="64">
        <v>65</v>
      </c>
      <c r="B84" s="63" t="s">
        <v>123</v>
      </c>
      <c r="C84" s="64">
        <v>2001</v>
      </c>
      <c r="D84" s="64" t="s">
        <v>171</v>
      </c>
      <c r="E84" s="64" t="s">
        <v>110</v>
      </c>
      <c r="F84" s="64">
        <v>5</v>
      </c>
      <c r="G84" s="64">
        <v>4</v>
      </c>
      <c r="H84" s="64">
        <v>2976.3</v>
      </c>
      <c r="I84" s="64">
        <v>2976.3</v>
      </c>
      <c r="J84" s="64">
        <v>2693.3</v>
      </c>
      <c r="K84" s="66">
        <v>134</v>
      </c>
      <c r="L84" s="65">
        <v>11437920.9</v>
      </c>
      <c r="M84" s="65">
        <v>0</v>
      </c>
      <c r="N84" s="65">
        <v>0</v>
      </c>
      <c r="O84" s="65">
        <v>0</v>
      </c>
      <c r="P84" s="65">
        <v>11437920.9</v>
      </c>
      <c r="Q84" s="65">
        <v>3843</v>
      </c>
      <c r="R84" s="65">
        <v>3843</v>
      </c>
      <c r="S84" s="50"/>
    </row>
    <row r="85" spans="1:19" s="27" customFormat="1" ht="15.75" x14ac:dyDescent="0.2">
      <c r="A85" s="64">
        <v>66</v>
      </c>
      <c r="B85" s="63" t="s">
        <v>122</v>
      </c>
      <c r="C85" s="64">
        <v>1989</v>
      </c>
      <c r="D85" s="64" t="s">
        <v>171</v>
      </c>
      <c r="E85" s="64" t="s">
        <v>125</v>
      </c>
      <c r="F85" s="64">
        <v>2</v>
      </c>
      <c r="G85" s="64">
        <v>3</v>
      </c>
      <c r="H85" s="64">
        <v>932.7</v>
      </c>
      <c r="I85" s="64">
        <v>932.7</v>
      </c>
      <c r="J85" s="64">
        <v>885.4</v>
      </c>
      <c r="K85" s="66">
        <v>40</v>
      </c>
      <c r="L85" s="65">
        <v>3584366.1</v>
      </c>
      <c r="M85" s="65">
        <v>0</v>
      </c>
      <c r="N85" s="65">
        <v>0</v>
      </c>
      <c r="O85" s="65">
        <v>0</v>
      </c>
      <c r="P85" s="65">
        <v>3584366.1</v>
      </c>
      <c r="Q85" s="65">
        <v>3843</v>
      </c>
      <c r="R85" s="65">
        <v>3843</v>
      </c>
      <c r="S85" s="50"/>
    </row>
    <row r="86" spans="1:19" s="25" customFormat="1" ht="38.25" customHeight="1" x14ac:dyDescent="0.2">
      <c r="A86" s="245" t="s">
        <v>100</v>
      </c>
      <c r="B86" s="245"/>
      <c r="C86" s="59" t="s">
        <v>48</v>
      </c>
      <c r="D86" s="59" t="s">
        <v>48</v>
      </c>
      <c r="E86" s="59" t="s">
        <v>48</v>
      </c>
      <c r="F86" s="59" t="s">
        <v>48</v>
      </c>
      <c r="G86" s="59" t="s">
        <v>48</v>
      </c>
      <c r="H86" s="60">
        <f>SUM(H87:H88)</f>
        <v>1765.9</v>
      </c>
      <c r="I86" s="60">
        <f t="shared" ref="I86:J86" si="16">SUM(I87:I88)</f>
        <v>1638.9</v>
      </c>
      <c r="J86" s="60">
        <f t="shared" si="16"/>
        <v>1638.9</v>
      </c>
      <c r="K86" s="61">
        <f t="shared" ref="K86:P86" si="17">SUM(K87:K88)</f>
        <v>61</v>
      </c>
      <c r="L86" s="60">
        <f t="shared" si="17"/>
        <v>4200245.92</v>
      </c>
      <c r="M86" s="60">
        <f t="shared" si="17"/>
        <v>0</v>
      </c>
      <c r="N86" s="60">
        <f t="shared" si="17"/>
        <v>0</v>
      </c>
      <c r="O86" s="60">
        <f t="shared" si="17"/>
        <v>0</v>
      </c>
      <c r="P86" s="60">
        <f t="shared" si="17"/>
        <v>4200245.92</v>
      </c>
      <c r="Q86" s="59" t="s">
        <v>48</v>
      </c>
      <c r="R86" s="59" t="s">
        <v>48</v>
      </c>
      <c r="S86" s="50"/>
    </row>
    <row r="87" spans="1:19" s="27" customFormat="1" ht="15" customHeight="1" x14ac:dyDescent="0.2">
      <c r="A87" s="64">
        <v>67</v>
      </c>
      <c r="B87" s="62" t="s">
        <v>101</v>
      </c>
      <c r="C87" s="64">
        <v>1986</v>
      </c>
      <c r="D87" s="64" t="s">
        <v>171</v>
      </c>
      <c r="E87" s="64" t="s">
        <v>119</v>
      </c>
      <c r="F87" s="64">
        <v>2</v>
      </c>
      <c r="G87" s="64">
        <v>3</v>
      </c>
      <c r="H87" s="65">
        <v>921.5</v>
      </c>
      <c r="I87" s="65">
        <v>864.7</v>
      </c>
      <c r="J87" s="65">
        <v>864.7</v>
      </c>
      <c r="K87" s="66">
        <v>30</v>
      </c>
      <c r="L87" s="238">
        <v>2357364.09</v>
      </c>
      <c r="M87" s="65">
        <v>0</v>
      </c>
      <c r="N87" s="65">
        <v>0</v>
      </c>
      <c r="O87" s="65">
        <v>0</v>
      </c>
      <c r="P87" s="238">
        <v>2357364.09</v>
      </c>
      <c r="Q87" s="65">
        <v>2558.2194248507863</v>
      </c>
      <c r="R87" s="65">
        <v>3843</v>
      </c>
      <c r="S87" s="50"/>
    </row>
    <row r="88" spans="1:19" s="27" customFormat="1" ht="15.75" x14ac:dyDescent="0.2">
      <c r="A88" s="64">
        <v>68</v>
      </c>
      <c r="B88" s="62" t="s">
        <v>102</v>
      </c>
      <c r="C88" s="64">
        <v>1980</v>
      </c>
      <c r="D88" s="64" t="s">
        <v>171</v>
      </c>
      <c r="E88" s="64" t="s">
        <v>170</v>
      </c>
      <c r="F88" s="64">
        <v>2</v>
      </c>
      <c r="G88" s="64">
        <v>2</v>
      </c>
      <c r="H88" s="65">
        <v>844.4</v>
      </c>
      <c r="I88" s="65">
        <v>774.2</v>
      </c>
      <c r="J88" s="65">
        <v>774.2</v>
      </c>
      <c r="K88" s="66">
        <v>31</v>
      </c>
      <c r="L88" s="238">
        <v>1842881.83</v>
      </c>
      <c r="M88" s="65">
        <v>0</v>
      </c>
      <c r="N88" s="65">
        <v>0</v>
      </c>
      <c r="O88" s="65">
        <v>0</v>
      </c>
      <c r="P88" s="238">
        <v>1842881.83</v>
      </c>
      <c r="Q88" s="65">
        <v>2182.4749289436286</v>
      </c>
      <c r="R88" s="65">
        <v>3843</v>
      </c>
      <c r="S88" s="50"/>
    </row>
    <row r="89" spans="1:19" s="25" customFormat="1" ht="30.75" customHeight="1" x14ac:dyDescent="0.2">
      <c r="A89" s="245" t="s">
        <v>53</v>
      </c>
      <c r="B89" s="245"/>
      <c r="C89" s="59" t="s">
        <v>48</v>
      </c>
      <c r="D89" s="59" t="s">
        <v>48</v>
      </c>
      <c r="E89" s="59" t="s">
        <v>48</v>
      </c>
      <c r="F89" s="59" t="s">
        <v>48</v>
      </c>
      <c r="G89" s="59" t="s">
        <v>48</v>
      </c>
      <c r="H89" s="60">
        <f>SUM(H90:H92)</f>
        <v>1001.6</v>
      </c>
      <c r="I89" s="60">
        <f t="shared" ref="I89:J89" si="18">SUM(I90:I92)</f>
        <v>923.2</v>
      </c>
      <c r="J89" s="60">
        <f t="shared" si="18"/>
        <v>451.3</v>
      </c>
      <c r="K89" s="61">
        <f t="shared" ref="K89:P89" si="19">SUM(K90:K92)</f>
        <v>61</v>
      </c>
      <c r="L89" s="60">
        <f t="shared" si="19"/>
        <v>7732929.3999999994</v>
      </c>
      <c r="M89" s="60">
        <f t="shared" si="19"/>
        <v>0</v>
      </c>
      <c r="N89" s="60">
        <f t="shared" si="19"/>
        <v>0</v>
      </c>
      <c r="O89" s="60">
        <f t="shared" si="19"/>
        <v>0</v>
      </c>
      <c r="P89" s="60">
        <f t="shared" si="19"/>
        <v>7732929.3999999994</v>
      </c>
      <c r="Q89" s="59" t="s">
        <v>48</v>
      </c>
      <c r="R89" s="59" t="s">
        <v>48</v>
      </c>
      <c r="S89" s="50"/>
    </row>
    <row r="90" spans="1:19" s="27" customFormat="1" ht="15.75" x14ac:dyDescent="0.25">
      <c r="A90" s="64">
        <v>69</v>
      </c>
      <c r="B90" s="63" t="s">
        <v>128</v>
      </c>
      <c r="C90" s="64">
        <v>1955</v>
      </c>
      <c r="D90" s="64" t="s">
        <v>171</v>
      </c>
      <c r="E90" s="64" t="s">
        <v>105</v>
      </c>
      <c r="F90" s="64">
        <v>2</v>
      </c>
      <c r="G90" s="64">
        <v>1</v>
      </c>
      <c r="H90" s="65">
        <v>269.3</v>
      </c>
      <c r="I90" s="65">
        <v>245.1</v>
      </c>
      <c r="J90" s="65">
        <v>123.7</v>
      </c>
      <c r="K90" s="66">
        <v>25</v>
      </c>
      <c r="L90" s="91">
        <v>3293408.6999999997</v>
      </c>
      <c r="M90" s="65">
        <v>0</v>
      </c>
      <c r="N90" s="65">
        <v>0</v>
      </c>
      <c r="O90" s="65">
        <v>0</v>
      </c>
      <c r="P90" s="91">
        <v>3293408.6999999997</v>
      </c>
      <c r="Q90" s="65">
        <v>12229.51615298923</v>
      </c>
      <c r="R90" s="65">
        <v>13437</v>
      </c>
      <c r="S90" s="50"/>
    </row>
    <row r="91" spans="1:19" s="27" customFormat="1" ht="15.75" x14ac:dyDescent="0.25">
      <c r="A91" s="64">
        <v>70</v>
      </c>
      <c r="B91" s="63" t="s">
        <v>169</v>
      </c>
      <c r="C91" s="64">
        <v>1965</v>
      </c>
      <c r="D91" s="64" t="s">
        <v>171</v>
      </c>
      <c r="E91" s="64" t="s">
        <v>105</v>
      </c>
      <c r="F91" s="64">
        <v>2</v>
      </c>
      <c r="G91" s="64">
        <v>1</v>
      </c>
      <c r="H91" s="65">
        <v>359.7</v>
      </c>
      <c r="I91" s="65">
        <v>333.5</v>
      </c>
      <c r="J91" s="65">
        <v>114.2</v>
      </c>
      <c r="K91" s="66">
        <v>18</v>
      </c>
      <c r="L91" s="91">
        <v>2183424.5</v>
      </c>
      <c r="M91" s="65">
        <v>0</v>
      </c>
      <c r="N91" s="65">
        <v>0</v>
      </c>
      <c r="O91" s="65">
        <v>0</v>
      </c>
      <c r="P91" s="91">
        <v>2183424.5</v>
      </c>
      <c r="Q91" s="65">
        <v>6070.1264943008064</v>
      </c>
      <c r="R91" s="65">
        <v>6547</v>
      </c>
      <c r="S91" s="50"/>
    </row>
    <row r="92" spans="1:19" s="27" customFormat="1" ht="15.75" x14ac:dyDescent="0.25">
      <c r="A92" s="64">
        <v>71</v>
      </c>
      <c r="B92" s="63" t="s">
        <v>168</v>
      </c>
      <c r="C92" s="64">
        <v>1967</v>
      </c>
      <c r="D92" s="64" t="s">
        <v>171</v>
      </c>
      <c r="E92" s="64" t="s">
        <v>105</v>
      </c>
      <c r="F92" s="64">
        <v>2</v>
      </c>
      <c r="G92" s="64">
        <v>1</v>
      </c>
      <c r="H92" s="65">
        <v>372.6</v>
      </c>
      <c r="I92" s="65">
        <v>344.6</v>
      </c>
      <c r="J92" s="65">
        <v>213.4</v>
      </c>
      <c r="K92" s="66">
        <v>18</v>
      </c>
      <c r="L92" s="91">
        <v>2256096.2000000002</v>
      </c>
      <c r="M92" s="65">
        <v>0</v>
      </c>
      <c r="N92" s="65">
        <v>0</v>
      </c>
      <c r="O92" s="65">
        <v>0</v>
      </c>
      <c r="P92" s="91">
        <v>2256096.2000000002</v>
      </c>
      <c r="Q92" s="65">
        <v>6055.0085882984431</v>
      </c>
      <c r="R92" s="65">
        <v>6547</v>
      </c>
      <c r="S92" s="50"/>
    </row>
    <row r="93" spans="1:19" s="25" customFormat="1" ht="31.5" customHeight="1" x14ac:dyDescent="0.2">
      <c r="A93" s="245" t="s">
        <v>54</v>
      </c>
      <c r="B93" s="245"/>
      <c r="C93" s="59" t="s">
        <v>48</v>
      </c>
      <c r="D93" s="59" t="s">
        <v>48</v>
      </c>
      <c r="E93" s="59" t="s">
        <v>48</v>
      </c>
      <c r="F93" s="59" t="s">
        <v>48</v>
      </c>
      <c r="G93" s="59" t="s">
        <v>48</v>
      </c>
      <c r="H93" s="60">
        <f>SUM(H94:H108)</f>
        <v>18767.460000000003</v>
      </c>
      <c r="I93" s="60">
        <f t="shared" ref="I93:K93" si="20">SUM(I94:I108)</f>
        <v>17774.18</v>
      </c>
      <c r="J93" s="60">
        <f t="shared" si="20"/>
        <v>15616.3</v>
      </c>
      <c r="K93" s="60">
        <f t="shared" si="20"/>
        <v>709</v>
      </c>
      <c r="L93" s="60">
        <f>SUM(L94:L108)</f>
        <v>32256827.940000001</v>
      </c>
      <c r="M93" s="60">
        <f>SUM(M94:M108)</f>
        <v>1393950.42</v>
      </c>
      <c r="N93" s="60">
        <f>SUM(N94:N108)</f>
        <v>1190947</v>
      </c>
      <c r="O93" s="60">
        <f>SUM(O94:O108)</f>
        <v>2392000</v>
      </c>
      <c r="P93" s="60">
        <f>SUM(P94:P108)</f>
        <v>27279930.52</v>
      </c>
      <c r="Q93" s="59" t="s">
        <v>48</v>
      </c>
      <c r="R93" s="59" t="s">
        <v>48</v>
      </c>
      <c r="S93" s="50"/>
    </row>
    <row r="94" spans="1:19" s="27" customFormat="1" ht="15.75" x14ac:dyDescent="0.25">
      <c r="A94" s="64">
        <v>72</v>
      </c>
      <c r="B94" s="92" t="s">
        <v>285</v>
      </c>
      <c r="C94" s="64">
        <v>1995</v>
      </c>
      <c r="D94" s="78"/>
      <c r="E94" s="93" t="s">
        <v>126</v>
      </c>
      <c r="F94" s="64">
        <v>5</v>
      </c>
      <c r="G94" s="64">
        <v>1</v>
      </c>
      <c r="H94" s="68">
        <v>2386.9</v>
      </c>
      <c r="I94" s="68">
        <v>1840.2</v>
      </c>
      <c r="J94" s="94">
        <v>1446.8</v>
      </c>
      <c r="K94" s="94">
        <v>66</v>
      </c>
      <c r="L94" s="95">
        <v>2127271.2000000002</v>
      </c>
      <c r="M94" s="65">
        <v>0</v>
      </c>
      <c r="N94" s="65">
        <v>0</v>
      </c>
      <c r="O94" s="65">
        <v>0</v>
      </c>
      <c r="P94" s="96">
        <v>2127271.2000000002</v>
      </c>
      <c r="Q94" s="65">
        <v>891.22761741170564</v>
      </c>
      <c r="R94" s="65">
        <v>1156</v>
      </c>
      <c r="S94" s="50"/>
    </row>
    <row r="95" spans="1:19" s="27" customFormat="1" ht="15.75" x14ac:dyDescent="0.25">
      <c r="A95" s="64">
        <v>73</v>
      </c>
      <c r="B95" s="92" t="s">
        <v>300</v>
      </c>
      <c r="C95" s="64">
        <v>1945</v>
      </c>
      <c r="D95" s="78"/>
      <c r="E95" s="93" t="s">
        <v>105</v>
      </c>
      <c r="F95" s="64">
        <v>2</v>
      </c>
      <c r="G95" s="64">
        <v>2</v>
      </c>
      <c r="H95" s="68">
        <v>487.3</v>
      </c>
      <c r="I95" s="68">
        <v>487.3</v>
      </c>
      <c r="J95" s="94">
        <v>487.3</v>
      </c>
      <c r="K95" s="94">
        <v>21</v>
      </c>
      <c r="L95" s="95">
        <v>1872693.9000000001</v>
      </c>
      <c r="M95" s="65">
        <v>0</v>
      </c>
      <c r="N95" s="65">
        <v>0</v>
      </c>
      <c r="O95" s="65">
        <v>0</v>
      </c>
      <c r="P95" s="96">
        <v>1872693.9000000001</v>
      </c>
      <c r="Q95" s="65">
        <v>3843</v>
      </c>
      <c r="R95" s="65">
        <v>3843</v>
      </c>
      <c r="S95" s="50"/>
    </row>
    <row r="96" spans="1:19" s="27" customFormat="1" ht="15.75" x14ac:dyDescent="0.25">
      <c r="A96" s="64">
        <v>74</v>
      </c>
      <c r="B96" s="92" t="s">
        <v>287</v>
      </c>
      <c r="C96" s="64">
        <v>1955</v>
      </c>
      <c r="D96" s="78"/>
      <c r="E96" s="93" t="s">
        <v>301</v>
      </c>
      <c r="F96" s="64">
        <v>2</v>
      </c>
      <c r="G96" s="64">
        <v>2</v>
      </c>
      <c r="H96" s="68">
        <v>936.4</v>
      </c>
      <c r="I96" s="68">
        <v>863.6</v>
      </c>
      <c r="J96" s="94">
        <v>732.1</v>
      </c>
      <c r="K96" s="94">
        <v>37</v>
      </c>
      <c r="L96" s="95">
        <v>3318814.8000000003</v>
      </c>
      <c r="M96" s="65">
        <v>0</v>
      </c>
      <c r="N96" s="65">
        <v>0</v>
      </c>
      <c r="O96" s="65">
        <v>0</v>
      </c>
      <c r="P96" s="96">
        <v>3318814.8000000003</v>
      </c>
      <c r="Q96" s="68">
        <v>2029.0474156343444</v>
      </c>
      <c r="R96" s="65">
        <v>3843</v>
      </c>
      <c r="S96" s="50"/>
    </row>
    <row r="97" spans="1:20" s="27" customFormat="1" ht="15.75" x14ac:dyDescent="0.25">
      <c r="A97" s="64">
        <v>75</v>
      </c>
      <c r="B97" s="92" t="s">
        <v>288</v>
      </c>
      <c r="C97" s="64">
        <v>1961</v>
      </c>
      <c r="D97" s="78"/>
      <c r="E97" s="93" t="s">
        <v>301</v>
      </c>
      <c r="F97" s="64">
        <v>2</v>
      </c>
      <c r="G97" s="64">
        <v>2</v>
      </c>
      <c r="H97" s="68">
        <v>570.66</v>
      </c>
      <c r="I97" s="68">
        <v>522.88</v>
      </c>
      <c r="J97" s="94">
        <v>444.4</v>
      </c>
      <c r="K97" s="94">
        <v>19</v>
      </c>
      <c r="L97" s="95">
        <v>2009427.84</v>
      </c>
      <c r="M97" s="65">
        <v>0</v>
      </c>
      <c r="N97" s="65">
        <v>0</v>
      </c>
      <c r="O97" s="65">
        <v>0</v>
      </c>
      <c r="P97" s="95">
        <v>2009427.84</v>
      </c>
      <c r="Q97" s="68">
        <v>2502.3398871482145</v>
      </c>
      <c r="R97" s="65">
        <v>3843</v>
      </c>
      <c r="S97" s="50"/>
    </row>
    <row r="98" spans="1:20" s="27" customFormat="1" ht="15.75" x14ac:dyDescent="0.25">
      <c r="A98" s="64">
        <v>76</v>
      </c>
      <c r="B98" s="92" t="s">
        <v>289</v>
      </c>
      <c r="C98" s="64">
        <v>1977</v>
      </c>
      <c r="D98" s="78"/>
      <c r="E98" s="93" t="s">
        <v>105</v>
      </c>
      <c r="F98" s="64">
        <v>2</v>
      </c>
      <c r="G98" s="64">
        <v>3</v>
      </c>
      <c r="H98" s="68">
        <v>576.6</v>
      </c>
      <c r="I98" s="68">
        <v>513.29999999999995</v>
      </c>
      <c r="J98" s="94">
        <v>513.29999999999995</v>
      </c>
      <c r="K98" s="94">
        <v>25</v>
      </c>
      <c r="L98" s="95">
        <v>1972611.9</v>
      </c>
      <c r="M98" s="65">
        <v>0</v>
      </c>
      <c r="N98" s="65">
        <v>0</v>
      </c>
      <c r="O98" s="65">
        <v>0</v>
      </c>
      <c r="P98" s="95">
        <v>1972611.9</v>
      </c>
      <c r="Q98" s="68">
        <v>3421.1097814776272</v>
      </c>
      <c r="R98" s="65">
        <v>3843</v>
      </c>
      <c r="S98" s="50"/>
    </row>
    <row r="99" spans="1:20" s="27" customFormat="1" ht="12.75" customHeight="1" x14ac:dyDescent="0.25">
      <c r="A99" s="64">
        <v>77</v>
      </c>
      <c r="B99" s="92" t="s">
        <v>296</v>
      </c>
      <c r="C99" s="64">
        <v>1989</v>
      </c>
      <c r="D99" s="78"/>
      <c r="E99" s="93" t="s">
        <v>126</v>
      </c>
      <c r="F99" s="64">
        <v>2</v>
      </c>
      <c r="G99" s="64">
        <v>3</v>
      </c>
      <c r="H99" s="68">
        <v>653.6</v>
      </c>
      <c r="I99" s="68">
        <v>599.20000000000005</v>
      </c>
      <c r="J99" s="94">
        <v>599.20000000000005</v>
      </c>
      <c r="K99" s="94">
        <v>22</v>
      </c>
      <c r="L99" s="95">
        <v>2302725.6</v>
      </c>
      <c r="M99" s="65">
        <v>0</v>
      </c>
      <c r="N99" s="65">
        <v>0</v>
      </c>
      <c r="O99" s="65">
        <v>0</v>
      </c>
      <c r="P99" s="95">
        <v>2302725.6</v>
      </c>
      <c r="Q99" s="68">
        <v>3523.1419828641369</v>
      </c>
      <c r="R99" s="65">
        <v>3843</v>
      </c>
      <c r="S99" s="50"/>
    </row>
    <row r="100" spans="1:20" s="27" customFormat="1" ht="12.75" customHeight="1" x14ac:dyDescent="0.25">
      <c r="A100" s="64">
        <v>78</v>
      </c>
      <c r="B100" s="92" t="s">
        <v>297</v>
      </c>
      <c r="C100" s="64">
        <v>1967</v>
      </c>
      <c r="D100" s="78"/>
      <c r="E100" s="93" t="s">
        <v>105</v>
      </c>
      <c r="F100" s="64">
        <v>2</v>
      </c>
      <c r="G100" s="64">
        <v>3</v>
      </c>
      <c r="H100" s="68">
        <f>518.9+71.3</f>
        <v>590.19999999999993</v>
      </c>
      <c r="I100" s="68">
        <v>518.9</v>
      </c>
      <c r="J100" s="94">
        <v>406.3</v>
      </c>
      <c r="K100" s="94">
        <v>16</v>
      </c>
      <c r="L100" s="95">
        <v>1994132.7</v>
      </c>
      <c r="M100" s="65">
        <v>0</v>
      </c>
      <c r="N100" s="65">
        <v>0</v>
      </c>
      <c r="O100" s="65">
        <v>0</v>
      </c>
      <c r="P100" s="95">
        <v>1994132.7</v>
      </c>
      <c r="Q100" s="68">
        <v>3378.7405964079976</v>
      </c>
      <c r="R100" s="65">
        <v>3843</v>
      </c>
      <c r="S100" s="50"/>
    </row>
    <row r="101" spans="1:20" s="27" customFormat="1" ht="12.75" customHeight="1" x14ac:dyDescent="0.25">
      <c r="A101" s="64">
        <v>79</v>
      </c>
      <c r="B101" s="92" t="s">
        <v>298</v>
      </c>
      <c r="C101" s="64">
        <v>1967</v>
      </c>
      <c r="D101" s="78"/>
      <c r="E101" s="93" t="s">
        <v>105</v>
      </c>
      <c r="F101" s="64">
        <v>2</v>
      </c>
      <c r="G101" s="64">
        <v>3</v>
      </c>
      <c r="H101" s="68">
        <f>525.3+32.4</f>
        <v>557.69999999999993</v>
      </c>
      <c r="I101" s="68">
        <v>525.29999999999995</v>
      </c>
      <c r="J101" s="94">
        <v>335.5</v>
      </c>
      <c r="K101" s="94">
        <v>10</v>
      </c>
      <c r="L101" s="95">
        <v>2018727.9</v>
      </c>
      <c r="M101" s="65">
        <v>0</v>
      </c>
      <c r="N101" s="65">
        <v>0</v>
      </c>
      <c r="O101" s="65">
        <v>0</v>
      </c>
      <c r="P101" s="95">
        <v>2018727.9</v>
      </c>
      <c r="Q101" s="68">
        <v>3619.7380311995698</v>
      </c>
      <c r="R101" s="65">
        <v>3843</v>
      </c>
      <c r="S101" s="50"/>
    </row>
    <row r="102" spans="1:20" s="27" customFormat="1" ht="15.75" x14ac:dyDescent="0.25">
      <c r="A102" s="64">
        <v>80</v>
      </c>
      <c r="B102" s="92" t="s">
        <v>299</v>
      </c>
      <c r="C102" s="64">
        <v>1968</v>
      </c>
      <c r="D102" s="78"/>
      <c r="E102" s="93" t="s">
        <v>105</v>
      </c>
      <c r="F102" s="64">
        <v>2</v>
      </c>
      <c r="G102" s="64">
        <v>3</v>
      </c>
      <c r="H102" s="68">
        <f>524.7+71.2</f>
        <v>595.90000000000009</v>
      </c>
      <c r="I102" s="68">
        <v>524.70000000000005</v>
      </c>
      <c r="J102" s="94">
        <v>377.2</v>
      </c>
      <c r="K102" s="94">
        <v>10</v>
      </c>
      <c r="L102" s="95">
        <v>2016422.1</v>
      </c>
      <c r="M102" s="65">
        <v>0</v>
      </c>
      <c r="N102" s="65">
        <v>0</v>
      </c>
      <c r="O102" s="65">
        <v>0</v>
      </c>
      <c r="P102" s="95">
        <v>2016422.1</v>
      </c>
      <c r="Q102" s="68">
        <v>3383.826313139788</v>
      </c>
      <c r="R102" s="65">
        <v>3843</v>
      </c>
      <c r="S102" s="50"/>
    </row>
    <row r="103" spans="1:20" s="27" customFormat="1" ht="15.75" x14ac:dyDescent="0.25">
      <c r="A103" s="64">
        <v>81</v>
      </c>
      <c r="B103" s="92" t="s">
        <v>290</v>
      </c>
      <c r="C103" s="97">
        <v>1987</v>
      </c>
      <c r="D103" s="87"/>
      <c r="E103" s="87" t="s">
        <v>105</v>
      </c>
      <c r="F103" s="87">
        <v>2</v>
      </c>
      <c r="G103" s="87">
        <v>2</v>
      </c>
      <c r="H103" s="64">
        <v>251.1</v>
      </c>
      <c r="I103" s="64">
        <v>251.1</v>
      </c>
      <c r="J103" s="87">
        <v>220.4</v>
      </c>
      <c r="K103" s="66">
        <v>10</v>
      </c>
      <c r="L103" s="95">
        <v>636000</v>
      </c>
      <c r="M103" s="95">
        <v>140848</v>
      </c>
      <c r="N103" s="95">
        <v>121622</v>
      </c>
      <c r="O103" s="95">
        <v>243427</v>
      </c>
      <c r="P103" s="95">
        <v>130103</v>
      </c>
      <c r="Q103" s="65">
        <v>2532.8554360812427</v>
      </c>
      <c r="R103" s="65">
        <v>3843</v>
      </c>
      <c r="S103" s="50"/>
      <c r="T103" s="47"/>
    </row>
    <row r="104" spans="1:20" s="27" customFormat="1" ht="15.75" x14ac:dyDescent="0.25">
      <c r="A104" s="64">
        <v>82</v>
      </c>
      <c r="B104" s="92" t="s">
        <v>291</v>
      </c>
      <c r="C104" s="98">
        <v>1990</v>
      </c>
      <c r="D104" s="94"/>
      <c r="E104" s="87" t="s">
        <v>105</v>
      </c>
      <c r="F104" s="87">
        <v>2</v>
      </c>
      <c r="G104" s="87">
        <v>1</v>
      </c>
      <c r="H104" s="94">
        <v>257.7</v>
      </c>
      <c r="I104" s="94">
        <v>257.7</v>
      </c>
      <c r="J104" s="94">
        <v>257.7</v>
      </c>
      <c r="K104" s="94">
        <v>19</v>
      </c>
      <c r="L104" s="95">
        <v>729900</v>
      </c>
      <c r="M104" s="95">
        <v>118495.42</v>
      </c>
      <c r="N104" s="95">
        <v>101905</v>
      </c>
      <c r="O104" s="95">
        <v>204600</v>
      </c>
      <c r="P104" s="95">
        <v>304899.58</v>
      </c>
      <c r="Q104" s="65">
        <v>2832.3632130384167</v>
      </c>
      <c r="R104" s="65">
        <v>3843</v>
      </c>
      <c r="S104" s="50"/>
    </row>
    <row r="105" spans="1:20" s="27" customFormat="1" ht="15.75" x14ac:dyDescent="0.25">
      <c r="A105" s="64">
        <v>83</v>
      </c>
      <c r="B105" s="92" t="s">
        <v>292</v>
      </c>
      <c r="C105" s="98">
        <v>1962</v>
      </c>
      <c r="D105" s="94"/>
      <c r="E105" s="87" t="s">
        <v>301</v>
      </c>
      <c r="F105" s="87">
        <v>3</v>
      </c>
      <c r="G105" s="87">
        <v>3</v>
      </c>
      <c r="H105" s="99">
        <v>1472</v>
      </c>
      <c r="I105" s="94">
        <v>1438.6</v>
      </c>
      <c r="J105" s="94">
        <v>1207.4000000000001</v>
      </c>
      <c r="K105" s="94">
        <v>70</v>
      </c>
      <c r="L105" s="95">
        <v>2992500</v>
      </c>
      <c r="M105" s="95">
        <v>238300</v>
      </c>
      <c r="N105" s="95">
        <v>203200</v>
      </c>
      <c r="O105" s="95">
        <v>408500</v>
      </c>
      <c r="P105" s="95">
        <v>2142500</v>
      </c>
      <c r="Q105" s="65">
        <v>2066.915760869565</v>
      </c>
      <c r="R105" s="65">
        <v>3843</v>
      </c>
      <c r="S105" s="50"/>
    </row>
    <row r="106" spans="1:20" s="27" customFormat="1" ht="15.75" x14ac:dyDescent="0.25">
      <c r="A106" s="64">
        <v>84</v>
      </c>
      <c r="B106" s="92" t="s">
        <v>293</v>
      </c>
      <c r="C106" s="98">
        <v>1979</v>
      </c>
      <c r="D106" s="94"/>
      <c r="E106" s="87" t="s">
        <v>302</v>
      </c>
      <c r="F106" s="87">
        <v>5</v>
      </c>
      <c r="G106" s="87">
        <v>8</v>
      </c>
      <c r="H106" s="94">
        <v>5736.1</v>
      </c>
      <c r="I106" s="94">
        <v>5736.1</v>
      </c>
      <c r="J106" s="94">
        <v>5360</v>
      </c>
      <c r="K106" s="94">
        <v>243</v>
      </c>
      <c r="L106" s="95">
        <v>3250000</v>
      </c>
      <c r="M106" s="95">
        <v>333900</v>
      </c>
      <c r="N106" s="95">
        <v>284400</v>
      </c>
      <c r="O106" s="95">
        <v>571700</v>
      </c>
      <c r="P106" s="95">
        <v>2060000</v>
      </c>
      <c r="Q106" s="65">
        <v>575.30377782814105</v>
      </c>
      <c r="R106" s="65">
        <v>1156</v>
      </c>
      <c r="S106" s="50"/>
    </row>
    <row r="107" spans="1:20" s="27" customFormat="1" ht="15.75" x14ac:dyDescent="0.25">
      <c r="A107" s="64">
        <v>85</v>
      </c>
      <c r="B107" s="92" t="s">
        <v>294</v>
      </c>
      <c r="C107" s="93">
        <v>1970</v>
      </c>
      <c r="D107" s="78"/>
      <c r="E107" s="87" t="s">
        <v>301</v>
      </c>
      <c r="F107" s="93">
        <v>5</v>
      </c>
      <c r="G107" s="93">
        <v>4</v>
      </c>
      <c r="H107" s="93">
        <v>3168.9</v>
      </c>
      <c r="I107" s="93">
        <v>3168.9</v>
      </c>
      <c r="J107" s="93">
        <v>2954.2</v>
      </c>
      <c r="K107" s="93">
        <v>119</v>
      </c>
      <c r="L107" s="95">
        <v>3675600</v>
      </c>
      <c r="M107" s="95">
        <v>371734</v>
      </c>
      <c r="N107" s="95">
        <v>317285</v>
      </c>
      <c r="O107" s="95">
        <v>636980</v>
      </c>
      <c r="P107" s="95">
        <v>2349601</v>
      </c>
      <c r="Q107" s="65">
        <v>1159.8977563192275</v>
      </c>
      <c r="R107" s="65">
        <v>3843</v>
      </c>
      <c r="S107" s="50"/>
    </row>
    <row r="108" spans="1:20" s="27" customFormat="1" ht="15.75" x14ac:dyDescent="0.25">
      <c r="A108" s="64">
        <v>86</v>
      </c>
      <c r="B108" s="92" t="s">
        <v>295</v>
      </c>
      <c r="C108" s="93">
        <v>1964</v>
      </c>
      <c r="D108" s="78"/>
      <c r="E108" s="87" t="s">
        <v>105</v>
      </c>
      <c r="F108" s="93">
        <v>2</v>
      </c>
      <c r="G108" s="93">
        <v>3</v>
      </c>
      <c r="H108" s="93">
        <v>526.4</v>
      </c>
      <c r="I108" s="93">
        <v>526.4</v>
      </c>
      <c r="J108" s="93">
        <v>274.5</v>
      </c>
      <c r="K108" s="93">
        <v>22</v>
      </c>
      <c r="L108" s="95">
        <v>1340000</v>
      </c>
      <c r="M108" s="95">
        <v>190673</v>
      </c>
      <c r="N108" s="95">
        <v>162535</v>
      </c>
      <c r="O108" s="95">
        <v>326793</v>
      </c>
      <c r="P108" s="95">
        <v>659999</v>
      </c>
      <c r="Q108" s="65">
        <v>2545.5927051671733</v>
      </c>
      <c r="R108" s="65">
        <v>3843</v>
      </c>
      <c r="S108" s="50"/>
    </row>
    <row r="109" spans="1:20" s="25" customFormat="1" ht="44.25" customHeight="1" x14ac:dyDescent="0.2">
      <c r="A109" s="245" t="s">
        <v>55</v>
      </c>
      <c r="B109" s="245"/>
      <c r="C109" s="59" t="s">
        <v>48</v>
      </c>
      <c r="D109" s="59" t="s">
        <v>48</v>
      </c>
      <c r="E109" s="59" t="s">
        <v>48</v>
      </c>
      <c r="F109" s="59" t="s">
        <v>48</v>
      </c>
      <c r="G109" s="59" t="s">
        <v>48</v>
      </c>
      <c r="H109" s="60">
        <f t="shared" ref="H109:P109" si="21">SUM(H110:H111)</f>
        <v>1314.8</v>
      </c>
      <c r="I109" s="60">
        <f t="shared" si="21"/>
        <v>1177.6999999999998</v>
      </c>
      <c r="J109" s="60">
        <f t="shared" si="21"/>
        <v>1099.6199999999999</v>
      </c>
      <c r="K109" s="61">
        <f t="shared" si="21"/>
        <v>64</v>
      </c>
      <c r="L109" s="60">
        <f t="shared" si="21"/>
        <v>3906722.1999999997</v>
      </c>
      <c r="M109" s="60">
        <f t="shared" si="21"/>
        <v>0</v>
      </c>
      <c r="N109" s="60">
        <f t="shared" si="21"/>
        <v>0</v>
      </c>
      <c r="O109" s="60">
        <f t="shared" si="21"/>
        <v>0</v>
      </c>
      <c r="P109" s="60">
        <f t="shared" si="21"/>
        <v>3906722.1999999997</v>
      </c>
      <c r="Q109" s="59" t="s">
        <v>48</v>
      </c>
      <c r="R109" s="59" t="s">
        <v>48</v>
      </c>
      <c r="S109" s="50"/>
    </row>
    <row r="110" spans="1:20" s="27" customFormat="1" ht="15.75" x14ac:dyDescent="0.25">
      <c r="A110" s="64">
        <v>87</v>
      </c>
      <c r="B110" s="89" t="s">
        <v>147</v>
      </c>
      <c r="C110" s="64">
        <v>1983</v>
      </c>
      <c r="D110" s="64" t="s">
        <v>171</v>
      </c>
      <c r="E110" s="64" t="s">
        <v>125</v>
      </c>
      <c r="F110" s="64">
        <v>2</v>
      </c>
      <c r="G110" s="64">
        <v>3</v>
      </c>
      <c r="H110" s="64">
        <v>793.5</v>
      </c>
      <c r="I110" s="64">
        <v>726.8</v>
      </c>
      <c r="J110" s="64">
        <v>679.37</v>
      </c>
      <c r="K110" s="66">
        <v>38</v>
      </c>
      <c r="L110" s="67">
        <v>3171755.1999999997</v>
      </c>
      <c r="M110" s="65">
        <v>0</v>
      </c>
      <c r="N110" s="65">
        <v>0</v>
      </c>
      <c r="O110" s="65">
        <v>0</v>
      </c>
      <c r="P110" s="67">
        <v>3171755.1999999997</v>
      </c>
      <c r="Q110" s="68">
        <v>3997.1710144927533</v>
      </c>
      <c r="R110" s="65">
        <v>4364</v>
      </c>
      <c r="S110" s="50"/>
    </row>
    <row r="111" spans="1:20" s="27" customFormat="1" ht="15.75" x14ac:dyDescent="0.25">
      <c r="A111" s="64">
        <v>88</v>
      </c>
      <c r="B111" s="89" t="s">
        <v>148</v>
      </c>
      <c r="C111" s="64">
        <v>1974</v>
      </c>
      <c r="D111" s="64" t="s">
        <v>171</v>
      </c>
      <c r="E111" s="64" t="s">
        <v>124</v>
      </c>
      <c r="F111" s="64">
        <v>2</v>
      </c>
      <c r="G111" s="64">
        <v>3</v>
      </c>
      <c r="H111" s="64">
        <v>521.29999999999995</v>
      </c>
      <c r="I111" s="64">
        <v>450.9</v>
      </c>
      <c r="J111" s="64">
        <v>420.25</v>
      </c>
      <c r="K111" s="66">
        <v>26</v>
      </c>
      <c r="L111" s="67">
        <v>734967</v>
      </c>
      <c r="M111" s="65">
        <v>0</v>
      </c>
      <c r="N111" s="65">
        <v>0</v>
      </c>
      <c r="O111" s="65">
        <v>0</v>
      </c>
      <c r="P111" s="67">
        <v>734967</v>
      </c>
      <c r="Q111" s="68">
        <v>1409.8733934394784</v>
      </c>
      <c r="R111" s="65">
        <v>1630</v>
      </c>
      <c r="S111" s="50"/>
    </row>
    <row r="112" spans="1:20" s="25" customFormat="1" ht="32.25" customHeight="1" x14ac:dyDescent="0.2">
      <c r="A112" s="245" t="s">
        <v>56</v>
      </c>
      <c r="B112" s="245"/>
      <c r="C112" s="59" t="s">
        <v>48</v>
      </c>
      <c r="D112" s="59" t="s">
        <v>48</v>
      </c>
      <c r="E112" s="59" t="s">
        <v>48</v>
      </c>
      <c r="F112" s="59" t="s">
        <v>48</v>
      </c>
      <c r="G112" s="59" t="s">
        <v>48</v>
      </c>
      <c r="H112" s="60">
        <f>SUM(H113:H168)</f>
        <v>145081.30000000005</v>
      </c>
      <c r="I112" s="60">
        <f t="shared" ref="I112:J112" si="22">SUM(I113:I168)</f>
        <v>133458.70000000001</v>
      </c>
      <c r="J112" s="60">
        <f t="shared" si="22"/>
        <v>120079.29999999999</v>
      </c>
      <c r="K112" s="61">
        <f t="shared" ref="K112:P112" si="23">SUM(K113:K168)</f>
        <v>5787</v>
      </c>
      <c r="L112" s="60">
        <f t="shared" si="23"/>
        <v>257403319.87000003</v>
      </c>
      <c r="M112" s="60">
        <f t="shared" si="23"/>
        <v>0</v>
      </c>
      <c r="N112" s="60">
        <f t="shared" si="23"/>
        <v>0</v>
      </c>
      <c r="O112" s="60">
        <f t="shared" si="23"/>
        <v>0</v>
      </c>
      <c r="P112" s="60">
        <f t="shared" si="23"/>
        <v>257403319.87000003</v>
      </c>
      <c r="Q112" s="59" t="s">
        <v>48</v>
      </c>
      <c r="R112" s="59" t="s">
        <v>48</v>
      </c>
      <c r="S112" s="50"/>
    </row>
    <row r="113" spans="1:19" s="27" customFormat="1" ht="15.75" x14ac:dyDescent="0.2">
      <c r="A113" s="64">
        <v>89</v>
      </c>
      <c r="B113" s="62" t="s">
        <v>241</v>
      </c>
      <c r="C113" s="64">
        <v>1993</v>
      </c>
      <c r="D113" s="64"/>
      <c r="E113" s="64" t="s">
        <v>155</v>
      </c>
      <c r="F113" s="64">
        <v>2</v>
      </c>
      <c r="G113" s="64">
        <v>3</v>
      </c>
      <c r="H113" s="64">
        <v>727.7</v>
      </c>
      <c r="I113" s="64">
        <v>727.4</v>
      </c>
      <c r="J113" s="64">
        <v>619.29999999999995</v>
      </c>
      <c r="K113" s="66">
        <v>37</v>
      </c>
      <c r="L113" s="65">
        <v>2615730.4</v>
      </c>
      <c r="M113" s="65">
        <v>0</v>
      </c>
      <c r="N113" s="65">
        <v>0</v>
      </c>
      <c r="O113" s="65">
        <v>0</v>
      </c>
      <c r="P113" s="65">
        <v>2615730.4</v>
      </c>
      <c r="Q113" s="65">
        <v>3594.5175209564377</v>
      </c>
      <c r="R113" s="65">
        <v>3596</v>
      </c>
      <c r="S113" s="50"/>
    </row>
    <row r="114" spans="1:19" s="27" customFormat="1" ht="15.75" x14ac:dyDescent="0.2">
      <c r="A114" s="64">
        <v>90</v>
      </c>
      <c r="B114" s="62" t="s">
        <v>172</v>
      </c>
      <c r="C114" s="64">
        <v>1989</v>
      </c>
      <c r="D114" s="64"/>
      <c r="E114" s="64" t="s">
        <v>155</v>
      </c>
      <c r="F114" s="64">
        <v>2</v>
      </c>
      <c r="G114" s="64">
        <v>2</v>
      </c>
      <c r="H114" s="64">
        <v>878.3</v>
      </c>
      <c r="I114" s="64">
        <v>878.3</v>
      </c>
      <c r="J114" s="64">
        <v>633.19999999999993</v>
      </c>
      <c r="K114" s="66">
        <v>51</v>
      </c>
      <c r="L114" s="65">
        <v>3375306.9</v>
      </c>
      <c r="M114" s="65">
        <v>0</v>
      </c>
      <c r="N114" s="65">
        <v>0</v>
      </c>
      <c r="O114" s="65">
        <v>0</v>
      </c>
      <c r="P114" s="65">
        <v>3375306.9</v>
      </c>
      <c r="Q114" s="65">
        <v>3843</v>
      </c>
      <c r="R114" s="65">
        <v>3843</v>
      </c>
      <c r="S114" s="50"/>
    </row>
    <row r="115" spans="1:19" s="27" customFormat="1" ht="15.75" x14ac:dyDescent="0.2">
      <c r="A115" s="64">
        <v>91</v>
      </c>
      <c r="B115" s="62" t="s">
        <v>173</v>
      </c>
      <c r="C115" s="64">
        <v>1987</v>
      </c>
      <c r="D115" s="64"/>
      <c r="E115" s="64" t="s">
        <v>155</v>
      </c>
      <c r="F115" s="64">
        <v>2</v>
      </c>
      <c r="G115" s="64">
        <v>2</v>
      </c>
      <c r="H115" s="64">
        <v>877.8</v>
      </c>
      <c r="I115" s="64">
        <v>877.8</v>
      </c>
      <c r="J115" s="64">
        <v>723.09999999999991</v>
      </c>
      <c r="K115" s="66">
        <v>49</v>
      </c>
      <c r="L115" s="65">
        <v>3373385.4</v>
      </c>
      <c r="M115" s="65">
        <v>0</v>
      </c>
      <c r="N115" s="65">
        <v>0</v>
      </c>
      <c r="O115" s="65">
        <v>0</v>
      </c>
      <c r="P115" s="65">
        <v>3373385.4</v>
      </c>
      <c r="Q115" s="65">
        <v>3843</v>
      </c>
      <c r="R115" s="65">
        <v>3843</v>
      </c>
      <c r="S115" s="50"/>
    </row>
    <row r="116" spans="1:19" s="27" customFormat="1" ht="15.75" x14ac:dyDescent="0.2">
      <c r="A116" s="64">
        <v>92</v>
      </c>
      <c r="B116" s="62" t="s">
        <v>242</v>
      </c>
      <c r="C116" s="64">
        <v>1987</v>
      </c>
      <c r="D116" s="64"/>
      <c r="E116" s="64" t="s">
        <v>110</v>
      </c>
      <c r="F116" s="64">
        <v>4</v>
      </c>
      <c r="G116" s="64">
        <v>2</v>
      </c>
      <c r="H116" s="65">
        <v>1586.6</v>
      </c>
      <c r="I116" s="65">
        <v>1586.6</v>
      </c>
      <c r="J116" s="65">
        <v>1537.6</v>
      </c>
      <c r="K116" s="66">
        <v>72</v>
      </c>
      <c r="L116" s="65">
        <v>6097303.7999999998</v>
      </c>
      <c r="M116" s="65">
        <v>0</v>
      </c>
      <c r="N116" s="65">
        <v>0</v>
      </c>
      <c r="O116" s="65">
        <v>0</v>
      </c>
      <c r="P116" s="65">
        <v>6097303.7999999998</v>
      </c>
      <c r="Q116" s="65">
        <v>3843</v>
      </c>
      <c r="R116" s="65">
        <v>3843</v>
      </c>
      <c r="S116" s="50"/>
    </row>
    <row r="117" spans="1:19" s="27" customFormat="1" ht="15.75" x14ac:dyDescent="0.2">
      <c r="A117" s="64">
        <v>93</v>
      </c>
      <c r="B117" s="62" t="s">
        <v>243</v>
      </c>
      <c r="C117" s="64">
        <v>1989</v>
      </c>
      <c r="D117" s="64"/>
      <c r="E117" s="64" t="s">
        <v>110</v>
      </c>
      <c r="F117" s="64">
        <v>5</v>
      </c>
      <c r="G117" s="64">
        <v>2</v>
      </c>
      <c r="H117" s="65">
        <v>2019.9</v>
      </c>
      <c r="I117" s="65">
        <v>2019.9</v>
      </c>
      <c r="J117" s="65">
        <v>1876.4</v>
      </c>
      <c r="K117" s="66">
        <v>73</v>
      </c>
      <c r="L117" s="65">
        <v>7762475.7000000002</v>
      </c>
      <c r="M117" s="65">
        <v>0</v>
      </c>
      <c r="N117" s="65">
        <v>0</v>
      </c>
      <c r="O117" s="65">
        <v>0</v>
      </c>
      <c r="P117" s="65">
        <v>7762475.7000000002</v>
      </c>
      <c r="Q117" s="65">
        <v>3843</v>
      </c>
      <c r="R117" s="65">
        <v>3843</v>
      </c>
      <c r="S117" s="50"/>
    </row>
    <row r="118" spans="1:19" s="27" customFormat="1" ht="15.75" x14ac:dyDescent="0.2">
      <c r="A118" s="64">
        <v>94</v>
      </c>
      <c r="B118" s="62" t="s">
        <v>174</v>
      </c>
      <c r="C118" s="64">
        <v>1963</v>
      </c>
      <c r="D118" s="64"/>
      <c r="E118" s="64" t="s">
        <v>155</v>
      </c>
      <c r="F118" s="64">
        <v>2</v>
      </c>
      <c r="G118" s="64">
        <v>3</v>
      </c>
      <c r="H118" s="65">
        <v>538</v>
      </c>
      <c r="I118" s="65">
        <v>538</v>
      </c>
      <c r="J118" s="65">
        <v>409.4</v>
      </c>
      <c r="K118" s="66">
        <v>39</v>
      </c>
      <c r="L118" s="65">
        <v>2067534</v>
      </c>
      <c r="M118" s="65">
        <v>0</v>
      </c>
      <c r="N118" s="65">
        <v>0</v>
      </c>
      <c r="O118" s="65">
        <v>0</v>
      </c>
      <c r="P118" s="65">
        <v>2067534</v>
      </c>
      <c r="Q118" s="65">
        <v>3843</v>
      </c>
      <c r="R118" s="65">
        <v>3843</v>
      </c>
      <c r="S118" s="50"/>
    </row>
    <row r="119" spans="1:19" s="27" customFormat="1" ht="15.75" x14ac:dyDescent="0.2">
      <c r="A119" s="64">
        <v>95</v>
      </c>
      <c r="B119" s="62" t="s">
        <v>175</v>
      </c>
      <c r="C119" s="64">
        <v>1990</v>
      </c>
      <c r="D119" s="64"/>
      <c r="E119" s="64" t="s">
        <v>110</v>
      </c>
      <c r="F119" s="64">
        <v>5</v>
      </c>
      <c r="G119" s="64">
        <v>3</v>
      </c>
      <c r="H119" s="65">
        <v>1956.5</v>
      </c>
      <c r="I119" s="65">
        <v>1902.4</v>
      </c>
      <c r="J119" s="65">
        <v>1776.4</v>
      </c>
      <c r="K119" s="66">
        <v>88</v>
      </c>
      <c r="L119" s="65">
        <v>11988924.800000001</v>
      </c>
      <c r="M119" s="65">
        <v>0</v>
      </c>
      <c r="N119" s="65">
        <v>0</v>
      </c>
      <c r="O119" s="65">
        <v>0</v>
      </c>
      <c r="P119" s="65">
        <v>11988924.800000001</v>
      </c>
      <c r="Q119" s="65">
        <v>6127.7407615640177</v>
      </c>
      <c r="R119" s="65">
        <v>6302</v>
      </c>
      <c r="S119" s="50"/>
    </row>
    <row r="120" spans="1:19" s="27" customFormat="1" ht="15.75" customHeight="1" x14ac:dyDescent="0.2">
      <c r="A120" s="64">
        <v>96</v>
      </c>
      <c r="B120" s="62" t="s">
        <v>176</v>
      </c>
      <c r="C120" s="64">
        <v>1989</v>
      </c>
      <c r="D120" s="64"/>
      <c r="E120" s="64" t="s">
        <v>110</v>
      </c>
      <c r="F120" s="64">
        <v>5</v>
      </c>
      <c r="G120" s="64">
        <v>2</v>
      </c>
      <c r="H120" s="65">
        <v>2027.7</v>
      </c>
      <c r="I120" s="65">
        <v>2027.7</v>
      </c>
      <c r="J120" s="64">
        <v>1960.4</v>
      </c>
      <c r="K120" s="66">
        <v>83</v>
      </c>
      <c r="L120" s="65">
        <v>4986114.3</v>
      </c>
      <c r="M120" s="65">
        <v>0</v>
      </c>
      <c r="N120" s="65">
        <v>0</v>
      </c>
      <c r="O120" s="65">
        <v>0</v>
      </c>
      <c r="P120" s="65">
        <v>4986114.3</v>
      </c>
      <c r="Q120" s="65">
        <v>2459</v>
      </c>
      <c r="R120" s="65">
        <v>2459</v>
      </c>
      <c r="S120" s="50"/>
    </row>
    <row r="121" spans="1:19" s="27" customFormat="1" ht="15.75" x14ac:dyDescent="0.2">
      <c r="A121" s="64">
        <v>97</v>
      </c>
      <c r="B121" s="62" t="s">
        <v>189</v>
      </c>
      <c r="C121" s="64">
        <v>1981</v>
      </c>
      <c r="D121" s="64"/>
      <c r="E121" s="64" t="s">
        <v>182</v>
      </c>
      <c r="F121" s="64">
        <v>5</v>
      </c>
      <c r="G121" s="64">
        <v>6</v>
      </c>
      <c r="H121" s="65">
        <v>4420.8999999999996</v>
      </c>
      <c r="I121" s="65">
        <v>4420.8999999999996</v>
      </c>
      <c r="J121" s="65">
        <v>3531.7</v>
      </c>
      <c r="K121" s="66">
        <v>223</v>
      </c>
      <c r="L121" s="65">
        <v>2418232</v>
      </c>
      <c r="M121" s="65">
        <v>0</v>
      </c>
      <c r="N121" s="65">
        <v>0</v>
      </c>
      <c r="O121" s="65">
        <v>0</v>
      </c>
      <c r="P121" s="65">
        <v>2418232</v>
      </c>
      <c r="Q121" s="65">
        <v>547</v>
      </c>
      <c r="R121" s="65">
        <v>1156</v>
      </c>
      <c r="S121" s="50"/>
    </row>
    <row r="122" spans="1:19" s="27" customFormat="1" ht="15.75" x14ac:dyDescent="0.2">
      <c r="A122" s="64">
        <v>98</v>
      </c>
      <c r="B122" s="62" t="s">
        <v>192</v>
      </c>
      <c r="C122" s="64">
        <v>1975</v>
      </c>
      <c r="D122" s="64"/>
      <c r="E122" s="64" t="s">
        <v>110</v>
      </c>
      <c r="F122" s="64">
        <v>2</v>
      </c>
      <c r="G122" s="64">
        <v>1</v>
      </c>
      <c r="H122" s="65">
        <v>712.3</v>
      </c>
      <c r="I122" s="65">
        <v>639</v>
      </c>
      <c r="J122" s="65">
        <v>480.4</v>
      </c>
      <c r="K122" s="66">
        <v>27</v>
      </c>
      <c r="L122" s="65">
        <v>4026978</v>
      </c>
      <c r="M122" s="65">
        <v>0</v>
      </c>
      <c r="N122" s="65">
        <v>0</v>
      </c>
      <c r="O122" s="65">
        <v>0</v>
      </c>
      <c r="P122" s="65">
        <v>4026978</v>
      </c>
      <c r="Q122" s="65">
        <v>5653.4858907763582</v>
      </c>
      <c r="R122" s="65">
        <v>6302</v>
      </c>
      <c r="S122" s="50"/>
    </row>
    <row r="123" spans="1:19" s="27" customFormat="1" ht="15" customHeight="1" x14ac:dyDescent="0.2">
      <c r="A123" s="64">
        <v>99</v>
      </c>
      <c r="B123" s="62" t="s">
        <v>244</v>
      </c>
      <c r="C123" s="64">
        <v>1965</v>
      </c>
      <c r="D123" s="64"/>
      <c r="E123" s="64" t="s">
        <v>155</v>
      </c>
      <c r="F123" s="64">
        <v>2</v>
      </c>
      <c r="G123" s="64">
        <v>2</v>
      </c>
      <c r="H123" s="65">
        <v>541.70000000000005</v>
      </c>
      <c r="I123" s="65">
        <v>541.70000000000005</v>
      </c>
      <c r="J123" s="65">
        <v>356.80000000000007</v>
      </c>
      <c r="K123" s="66">
        <v>21</v>
      </c>
      <c r="L123" s="65">
        <v>2081753.1</v>
      </c>
      <c r="M123" s="65">
        <v>0</v>
      </c>
      <c r="N123" s="65">
        <v>0</v>
      </c>
      <c r="O123" s="65">
        <v>0</v>
      </c>
      <c r="P123" s="65">
        <v>2081753.1</v>
      </c>
      <c r="Q123" s="65">
        <v>3843</v>
      </c>
      <c r="R123" s="65">
        <v>3843</v>
      </c>
      <c r="S123" s="50"/>
    </row>
    <row r="124" spans="1:19" s="27" customFormat="1" ht="15.75" x14ac:dyDescent="0.2">
      <c r="A124" s="64">
        <v>100</v>
      </c>
      <c r="B124" s="62" t="s">
        <v>245</v>
      </c>
      <c r="C124" s="64">
        <v>1968</v>
      </c>
      <c r="D124" s="64"/>
      <c r="E124" s="64" t="s">
        <v>155</v>
      </c>
      <c r="F124" s="64">
        <v>2</v>
      </c>
      <c r="G124" s="64">
        <v>3</v>
      </c>
      <c r="H124" s="65">
        <v>524.79999999999995</v>
      </c>
      <c r="I124" s="65">
        <v>524.79999999999995</v>
      </c>
      <c r="J124" s="65">
        <v>473.79999999999995</v>
      </c>
      <c r="K124" s="66">
        <v>27</v>
      </c>
      <c r="L124" s="65">
        <v>1450547.2</v>
      </c>
      <c r="M124" s="65">
        <v>0</v>
      </c>
      <c r="N124" s="65">
        <v>0</v>
      </c>
      <c r="O124" s="65">
        <v>0</v>
      </c>
      <c r="P124" s="65">
        <v>1450547.2</v>
      </c>
      <c r="Q124" s="65">
        <v>2764</v>
      </c>
      <c r="R124" s="65">
        <v>2764</v>
      </c>
      <c r="S124" s="50"/>
    </row>
    <row r="125" spans="1:19" s="27" customFormat="1" ht="15.75" x14ac:dyDescent="0.2">
      <c r="A125" s="64">
        <v>101</v>
      </c>
      <c r="B125" s="62" t="s">
        <v>193</v>
      </c>
      <c r="C125" s="64">
        <v>1972</v>
      </c>
      <c r="D125" s="64"/>
      <c r="E125" s="64" t="s">
        <v>155</v>
      </c>
      <c r="F125" s="64">
        <v>2</v>
      </c>
      <c r="G125" s="64">
        <v>3</v>
      </c>
      <c r="H125" s="65">
        <v>535.70000000000005</v>
      </c>
      <c r="I125" s="65">
        <v>535.70000000000005</v>
      </c>
      <c r="J125" s="65">
        <v>299.60000000000002</v>
      </c>
      <c r="K125" s="66">
        <v>22</v>
      </c>
      <c r="L125" s="65">
        <v>2002446.6</v>
      </c>
      <c r="M125" s="65">
        <v>0</v>
      </c>
      <c r="N125" s="65">
        <v>0</v>
      </c>
      <c r="O125" s="65">
        <v>0</v>
      </c>
      <c r="P125" s="65">
        <v>2002446.6</v>
      </c>
      <c r="Q125" s="65">
        <v>3738</v>
      </c>
      <c r="R125" s="65">
        <v>3738</v>
      </c>
      <c r="S125" s="50"/>
    </row>
    <row r="126" spans="1:19" s="27" customFormat="1" ht="15.75" x14ac:dyDescent="0.2">
      <c r="A126" s="64">
        <v>102</v>
      </c>
      <c r="B126" s="62" t="s">
        <v>194</v>
      </c>
      <c r="C126" s="64">
        <v>1970</v>
      </c>
      <c r="D126" s="64"/>
      <c r="E126" s="64" t="s">
        <v>155</v>
      </c>
      <c r="F126" s="64">
        <v>2</v>
      </c>
      <c r="G126" s="64">
        <v>3</v>
      </c>
      <c r="H126" s="64">
        <v>547.5</v>
      </c>
      <c r="I126" s="64">
        <v>547.5</v>
      </c>
      <c r="J126" s="64">
        <v>375.6</v>
      </c>
      <c r="K126" s="66">
        <v>41</v>
      </c>
      <c r="L126" s="65">
        <v>4150597.5</v>
      </c>
      <c r="M126" s="65">
        <v>0</v>
      </c>
      <c r="N126" s="65">
        <v>0</v>
      </c>
      <c r="O126" s="65">
        <v>0</v>
      </c>
      <c r="P126" s="65">
        <v>4150597.5</v>
      </c>
      <c r="Q126" s="65">
        <v>7581</v>
      </c>
      <c r="R126" s="65">
        <v>7581</v>
      </c>
      <c r="S126" s="50"/>
    </row>
    <row r="127" spans="1:19" s="27" customFormat="1" ht="15.75" x14ac:dyDescent="0.2">
      <c r="A127" s="64">
        <v>103</v>
      </c>
      <c r="B127" s="62" t="s">
        <v>195</v>
      </c>
      <c r="C127" s="64">
        <v>1968</v>
      </c>
      <c r="D127" s="64"/>
      <c r="E127" s="64" t="s">
        <v>155</v>
      </c>
      <c r="F127" s="64">
        <v>2</v>
      </c>
      <c r="G127" s="64">
        <v>3</v>
      </c>
      <c r="H127" s="64">
        <v>526.4</v>
      </c>
      <c r="I127" s="64">
        <v>526.4</v>
      </c>
      <c r="J127" s="64">
        <v>305.3</v>
      </c>
      <c r="K127" s="66">
        <v>38</v>
      </c>
      <c r="L127" s="65">
        <v>1967683.2</v>
      </c>
      <c r="M127" s="65">
        <v>0</v>
      </c>
      <c r="N127" s="65">
        <v>0</v>
      </c>
      <c r="O127" s="65">
        <v>0</v>
      </c>
      <c r="P127" s="65">
        <v>1967683.2</v>
      </c>
      <c r="Q127" s="65">
        <v>3738</v>
      </c>
      <c r="R127" s="65">
        <v>3738</v>
      </c>
      <c r="S127" s="50"/>
    </row>
    <row r="128" spans="1:19" s="27" customFormat="1" ht="31.5" x14ac:dyDescent="0.2">
      <c r="A128" s="64">
        <v>104</v>
      </c>
      <c r="B128" s="62" t="s">
        <v>191</v>
      </c>
      <c r="C128" s="64">
        <v>1957</v>
      </c>
      <c r="D128" s="64"/>
      <c r="E128" s="64" t="s">
        <v>110</v>
      </c>
      <c r="F128" s="64">
        <v>4</v>
      </c>
      <c r="G128" s="64">
        <v>5</v>
      </c>
      <c r="H128" s="64">
        <v>3828.9</v>
      </c>
      <c r="I128" s="64">
        <v>3828.9</v>
      </c>
      <c r="J128" s="64">
        <v>3679.9</v>
      </c>
      <c r="K128" s="66">
        <v>107</v>
      </c>
      <c r="L128" s="65">
        <v>14714462.700000001</v>
      </c>
      <c r="M128" s="65">
        <v>0</v>
      </c>
      <c r="N128" s="65">
        <v>0</v>
      </c>
      <c r="O128" s="65">
        <v>0</v>
      </c>
      <c r="P128" s="65">
        <v>14714462.700000001</v>
      </c>
      <c r="Q128" s="65">
        <v>3843</v>
      </c>
      <c r="R128" s="65">
        <v>3843</v>
      </c>
      <c r="S128" s="50"/>
    </row>
    <row r="129" spans="1:19" s="27" customFormat="1" ht="15.75" x14ac:dyDescent="0.25">
      <c r="A129" s="64">
        <v>105</v>
      </c>
      <c r="B129" s="62" t="s">
        <v>246</v>
      </c>
      <c r="C129" s="64">
        <v>1967</v>
      </c>
      <c r="D129" s="64"/>
      <c r="E129" s="64" t="s">
        <v>182</v>
      </c>
      <c r="F129" s="64">
        <v>5</v>
      </c>
      <c r="G129" s="64">
        <v>3</v>
      </c>
      <c r="H129" s="64">
        <v>3086.2</v>
      </c>
      <c r="I129" s="64">
        <v>2982.9</v>
      </c>
      <c r="J129" s="64">
        <v>2488.1</v>
      </c>
      <c r="K129" s="66">
        <v>59</v>
      </c>
      <c r="L129" s="91">
        <v>570911</v>
      </c>
      <c r="M129" s="65">
        <v>0</v>
      </c>
      <c r="N129" s="65">
        <v>0</v>
      </c>
      <c r="O129" s="65">
        <v>0</v>
      </c>
      <c r="P129" s="91">
        <v>570911</v>
      </c>
      <c r="Q129" s="65">
        <v>664.24729440736189</v>
      </c>
      <c r="R129" s="65">
        <v>2764</v>
      </c>
      <c r="S129" s="50"/>
    </row>
    <row r="130" spans="1:19" s="27" customFormat="1" ht="15.75" x14ac:dyDescent="0.2">
      <c r="A130" s="64">
        <v>106</v>
      </c>
      <c r="B130" s="62" t="s">
        <v>177</v>
      </c>
      <c r="C130" s="64">
        <v>1960</v>
      </c>
      <c r="D130" s="64"/>
      <c r="E130" s="64" t="s">
        <v>110</v>
      </c>
      <c r="F130" s="64">
        <v>3</v>
      </c>
      <c r="G130" s="64">
        <v>3</v>
      </c>
      <c r="H130" s="64">
        <v>3149.1</v>
      </c>
      <c r="I130" s="64">
        <v>3149.1</v>
      </c>
      <c r="J130" s="64">
        <v>2778.6</v>
      </c>
      <c r="K130" s="66">
        <v>75</v>
      </c>
      <c r="L130" s="65">
        <v>12101991.299999999</v>
      </c>
      <c r="M130" s="65">
        <v>0</v>
      </c>
      <c r="N130" s="65">
        <v>0</v>
      </c>
      <c r="O130" s="65">
        <v>0</v>
      </c>
      <c r="P130" s="65">
        <v>12101991.299999999</v>
      </c>
      <c r="Q130" s="65">
        <v>3842.9999999999995</v>
      </c>
      <c r="R130" s="65">
        <v>3843</v>
      </c>
      <c r="S130" s="50"/>
    </row>
    <row r="131" spans="1:19" s="27" customFormat="1" ht="16.5" customHeight="1" x14ac:dyDescent="0.2">
      <c r="A131" s="64">
        <v>107</v>
      </c>
      <c r="B131" s="62" t="s">
        <v>203</v>
      </c>
      <c r="C131" s="64">
        <v>1988</v>
      </c>
      <c r="D131" s="64"/>
      <c r="E131" s="64" t="s">
        <v>182</v>
      </c>
      <c r="F131" s="64">
        <v>5</v>
      </c>
      <c r="G131" s="64">
        <v>10</v>
      </c>
      <c r="H131" s="64">
        <v>7511.5</v>
      </c>
      <c r="I131" s="64">
        <v>7361.4</v>
      </c>
      <c r="J131" s="64">
        <v>7092.8</v>
      </c>
      <c r="K131" s="66">
        <v>273</v>
      </c>
      <c r="L131" s="65">
        <v>868816</v>
      </c>
      <c r="M131" s="65">
        <v>0</v>
      </c>
      <c r="N131" s="65">
        <v>0</v>
      </c>
      <c r="O131" s="65">
        <v>0</v>
      </c>
      <c r="P131" s="65">
        <v>868816</v>
      </c>
      <c r="Q131" s="65">
        <v>1132.9000066564602</v>
      </c>
      <c r="R131" s="65">
        <v>1156</v>
      </c>
      <c r="S131" s="50"/>
    </row>
    <row r="132" spans="1:19" s="27" customFormat="1" ht="15.75" x14ac:dyDescent="0.2">
      <c r="A132" s="64">
        <v>108</v>
      </c>
      <c r="B132" s="62" t="s">
        <v>196</v>
      </c>
      <c r="C132" s="64">
        <v>1946</v>
      </c>
      <c r="D132" s="64"/>
      <c r="E132" s="64" t="s">
        <v>110</v>
      </c>
      <c r="F132" s="64">
        <v>2</v>
      </c>
      <c r="G132" s="64">
        <v>2</v>
      </c>
      <c r="H132" s="64">
        <v>1062.0999999999999</v>
      </c>
      <c r="I132" s="64">
        <v>893.4</v>
      </c>
      <c r="J132" s="64">
        <v>893.4</v>
      </c>
      <c r="K132" s="66">
        <v>10</v>
      </c>
      <c r="L132" s="65">
        <v>3433336.2</v>
      </c>
      <c r="M132" s="65">
        <v>0</v>
      </c>
      <c r="N132" s="65">
        <v>0</v>
      </c>
      <c r="O132" s="65">
        <v>0</v>
      </c>
      <c r="P132" s="65">
        <v>3433336.2</v>
      </c>
      <c r="Q132" s="65">
        <v>2297.218152716317</v>
      </c>
      <c r="R132" s="65">
        <v>3843</v>
      </c>
      <c r="S132" s="50"/>
    </row>
    <row r="133" spans="1:19" s="27" customFormat="1" ht="15.75" customHeight="1" x14ac:dyDescent="0.2">
      <c r="A133" s="64">
        <v>109</v>
      </c>
      <c r="B133" s="62" t="s">
        <v>247</v>
      </c>
      <c r="C133" s="64">
        <v>1982</v>
      </c>
      <c r="D133" s="64"/>
      <c r="E133" s="64" t="s">
        <v>182</v>
      </c>
      <c r="F133" s="64">
        <v>5</v>
      </c>
      <c r="G133" s="64">
        <v>8</v>
      </c>
      <c r="H133" s="64">
        <v>5726.9</v>
      </c>
      <c r="I133" s="64">
        <v>5726.9</v>
      </c>
      <c r="J133" s="64">
        <v>4978.7</v>
      </c>
      <c r="K133" s="66">
        <v>312</v>
      </c>
      <c r="L133" s="65">
        <v>6620296.4000000004</v>
      </c>
      <c r="M133" s="65">
        <v>0</v>
      </c>
      <c r="N133" s="65">
        <v>0</v>
      </c>
      <c r="O133" s="65">
        <v>0</v>
      </c>
      <c r="P133" s="65">
        <v>6620296.4000000004</v>
      </c>
      <c r="Q133" s="65">
        <v>523.8436152194032</v>
      </c>
      <c r="R133" s="65">
        <v>1156</v>
      </c>
      <c r="S133" s="50"/>
    </row>
    <row r="134" spans="1:19" s="27" customFormat="1" ht="15.75" customHeight="1" x14ac:dyDescent="0.25">
      <c r="A134" s="64">
        <v>110</v>
      </c>
      <c r="B134" s="62" t="s">
        <v>178</v>
      </c>
      <c r="C134" s="64">
        <v>1998</v>
      </c>
      <c r="D134" s="64"/>
      <c r="E134" s="64" t="s">
        <v>110</v>
      </c>
      <c r="F134" s="64">
        <v>12</v>
      </c>
      <c r="G134" s="64">
        <v>1</v>
      </c>
      <c r="H134" s="64">
        <v>4053.9</v>
      </c>
      <c r="I134" s="64">
        <v>4053.9</v>
      </c>
      <c r="J134" s="64">
        <v>3728.1</v>
      </c>
      <c r="K134" s="66">
        <v>181</v>
      </c>
      <c r="L134" s="91">
        <v>1772868.59</v>
      </c>
      <c r="M134" s="65">
        <v>0</v>
      </c>
      <c r="N134" s="65">
        <v>0</v>
      </c>
      <c r="O134" s="65">
        <v>0</v>
      </c>
      <c r="P134" s="91">
        <v>1772868.59</v>
      </c>
      <c r="Q134" s="65">
        <v>437.32420385307978</v>
      </c>
      <c r="R134" s="65">
        <v>1156</v>
      </c>
      <c r="S134" s="50"/>
    </row>
    <row r="135" spans="1:19" s="27" customFormat="1" ht="15" customHeight="1" x14ac:dyDescent="0.2">
      <c r="A135" s="64">
        <v>111</v>
      </c>
      <c r="B135" s="62" t="s">
        <v>199</v>
      </c>
      <c r="C135" s="64">
        <v>1975</v>
      </c>
      <c r="D135" s="64"/>
      <c r="E135" s="64" t="s">
        <v>110</v>
      </c>
      <c r="F135" s="64">
        <v>5</v>
      </c>
      <c r="G135" s="64">
        <v>8</v>
      </c>
      <c r="H135" s="64">
        <v>8542</v>
      </c>
      <c r="I135" s="64">
        <v>5590.7</v>
      </c>
      <c r="J135" s="64">
        <v>5590.7</v>
      </c>
      <c r="K135" s="66">
        <v>203</v>
      </c>
      <c r="L135" s="65">
        <v>6462849.2000000002</v>
      </c>
      <c r="M135" s="65">
        <v>0</v>
      </c>
      <c r="N135" s="65">
        <v>0</v>
      </c>
      <c r="O135" s="65">
        <v>0</v>
      </c>
      <c r="P135" s="65">
        <v>6462849.2000000002</v>
      </c>
      <c r="Q135" s="65">
        <v>327.79208616249122</v>
      </c>
      <c r="R135" s="65">
        <v>1156</v>
      </c>
      <c r="S135" s="50"/>
    </row>
    <row r="136" spans="1:19" s="27" customFormat="1" ht="15.75" x14ac:dyDescent="0.2">
      <c r="A136" s="64">
        <v>112</v>
      </c>
      <c r="B136" s="62" t="s">
        <v>179</v>
      </c>
      <c r="C136" s="64">
        <v>1988</v>
      </c>
      <c r="D136" s="64"/>
      <c r="E136" s="64" t="s">
        <v>110</v>
      </c>
      <c r="F136" s="64">
        <v>5</v>
      </c>
      <c r="G136" s="64">
        <v>6</v>
      </c>
      <c r="H136" s="64">
        <v>4243.1000000000004</v>
      </c>
      <c r="I136" s="64">
        <v>4243.1000000000004</v>
      </c>
      <c r="J136" s="64">
        <v>3780.3</v>
      </c>
      <c r="K136" s="66">
        <v>231</v>
      </c>
      <c r="L136" s="65">
        <v>2224802</v>
      </c>
      <c r="M136" s="65">
        <v>0</v>
      </c>
      <c r="N136" s="65">
        <v>0</v>
      </c>
      <c r="O136" s="65">
        <v>0</v>
      </c>
      <c r="P136" s="65">
        <v>2224802</v>
      </c>
      <c r="Q136" s="65">
        <v>524.33409535481132</v>
      </c>
      <c r="R136" s="65">
        <v>1156</v>
      </c>
      <c r="S136" s="50"/>
    </row>
    <row r="137" spans="1:19" s="27" customFormat="1" ht="15.75" x14ac:dyDescent="0.2">
      <c r="A137" s="64">
        <v>113</v>
      </c>
      <c r="B137" s="62" t="s">
        <v>248</v>
      </c>
      <c r="C137" s="64">
        <v>1966</v>
      </c>
      <c r="D137" s="64"/>
      <c r="E137" s="64" t="s">
        <v>110</v>
      </c>
      <c r="F137" s="64">
        <v>5</v>
      </c>
      <c r="G137" s="64">
        <v>2</v>
      </c>
      <c r="H137" s="64">
        <v>2183.3000000000002</v>
      </c>
      <c r="I137" s="64">
        <v>2183.3000000000002</v>
      </c>
      <c r="J137" s="64">
        <v>2038.0000000000002</v>
      </c>
      <c r="K137" s="66">
        <v>88</v>
      </c>
      <c r="L137" s="65">
        <v>7851146.8000000007</v>
      </c>
      <c r="M137" s="65">
        <v>0</v>
      </c>
      <c r="N137" s="65">
        <v>0</v>
      </c>
      <c r="O137" s="65">
        <v>0</v>
      </c>
      <c r="P137" s="65">
        <v>7851146.8000000007</v>
      </c>
      <c r="Q137" s="65">
        <v>3596</v>
      </c>
      <c r="R137" s="65">
        <v>3596</v>
      </c>
      <c r="S137" s="50"/>
    </row>
    <row r="138" spans="1:19" s="27" customFormat="1" ht="15.75" x14ac:dyDescent="0.2">
      <c r="A138" s="64">
        <v>114</v>
      </c>
      <c r="B138" s="62" t="s">
        <v>190</v>
      </c>
      <c r="C138" s="64">
        <v>1955</v>
      </c>
      <c r="D138" s="64"/>
      <c r="E138" s="64" t="s">
        <v>110</v>
      </c>
      <c r="F138" s="64">
        <v>3</v>
      </c>
      <c r="G138" s="64">
        <v>5</v>
      </c>
      <c r="H138" s="64">
        <v>3824.4</v>
      </c>
      <c r="I138" s="64">
        <v>2009.3</v>
      </c>
      <c r="J138" s="64">
        <v>1918.3</v>
      </c>
      <c r="K138" s="66">
        <v>21</v>
      </c>
      <c r="L138" s="65">
        <v>7510763.3999999994</v>
      </c>
      <c r="M138" s="65">
        <v>0</v>
      </c>
      <c r="N138" s="65">
        <v>0</v>
      </c>
      <c r="O138" s="65">
        <v>0</v>
      </c>
      <c r="P138" s="65">
        <v>7510763.3999999994</v>
      </c>
      <c r="Q138" s="65">
        <v>1963.906338249137</v>
      </c>
      <c r="R138" s="65">
        <v>3738</v>
      </c>
      <c r="S138" s="50"/>
    </row>
    <row r="139" spans="1:19" s="27" customFormat="1" ht="15.75" x14ac:dyDescent="0.2">
      <c r="A139" s="64">
        <v>115</v>
      </c>
      <c r="B139" s="62" t="s">
        <v>188</v>
      </c>
      <c r="C139" s="64">
        <v>1980</v>
      </c>
      <c r="D139" s="64"/>
      <c r="E139" s="64" t="s">
        <v>182</v>
      </c>
      <c r="F139" s="64">
        <v>5</v>
      </c>
      <c r="G139" s="64">
        <v>4</v>
      </c>
      <c r="H139" s="64">
        <v>2717</v>
      </c>
      <c r="I139" s="64">
        <v>2717</v>
      </c>
      <c r="J139" s="64">
        <v>1932</v>
      </c>
      <c r="K139" s="66">
        <v>142</v>
      </c>
      <c r="L139" s="65">
        <v>1486000</v>
      </c>
      <c r="M139" s="65">
        <v>0</v>
      </c>
      <c r="N139" s="65">
        <v>0</v>
      </c>
      <c r="O139" s="65">
        <v>0</v>
      </c>
      <c r="P139" s="65">
        <v>1486000</v>
      </c>
      <c r="Q139" s="65">
        <v>546.92675745307326</v>
      </c>
      <c r="R139" s="65">
        <v>1156</v>
      </c>
      <c r="S139" s="50"/>
    </row>
    <row r="140" spans="1:19" s="27" customFormat="1" ht="15.75" x14ac:dyDescent="0.2">
      <c r="A140" s="64">
        <v>116</v>
      </c>
      <c r="B140" s="62" t="s">
        <v>197</v>
      </c>
      <c r="C140" s="64">
        <v>1979</v>
      </c>
      <c r="D140" s="64"/>
      <c r="E140" s="64" t="s">
        <v>182</v>
      </c>
      <c r="F140" s="64">
        <v>5</v>
      </c>
      <c r="G140" s="64">
        <v>5</v>
      </c>
      <c r="H140" s="64">
        <v>3756.5</v>
      </c>
      <c r="I140" s="64">
        <v>3756.5</v>
      </c>
      <c r="J140" s="64">
        <v>3361.4</v>
      </c>
      <c r="K140" s="66">
        <v>158</v>
      </c>
      <c r="L140" s="65">
        <v>2054000</v>
      </c>
      <c r="M140" s="65">
        <v>0</v>
      </c>
      <c r="N140" s="65">
        <v>0</v>
      </c>
      <c r="O140" s="65">
        <v>0</v>
      </c>
      <c r="P140" s="65">
        <v>2054000</v>
      </c>
      <c r="Q140" s="65">
        <v>546.78557167576196</v>
      </c>
      <c r="R140" s="65">
        <v>1156</v>
      </c>
      <c r="S140" s="50"/>
    </row>
    <row r="141" spans="1:19" s="27" customFormat="1" ht="14.25" customHeight="1" x14ac:dyDescent="0.2">
      <c r="A141" s="64">
        <v>117</v>
      </c>
      <c r="B141" s="62" t="s">
        <v>249</v>
      </c>
      <c r="C141" s="64">
        <v>1988</v>
      </c>
      <c r="D141" s="64"/>
      <c r="E141" s="64" t="s">
        <v>155</v>
      </c>
      <c r="F141" s="64">
        <v>2</v>
      </c>
      <c r="G141" s="64">
        <v>3</v>
      </c>
      <c r="H141" s="64">
        <v>739.1</v>
      </c>
      <c r="I141" s="64">
        <v>739.1</v>
      </c>
      <c r="J141" s="64">
        <v>467.3</v>
      </c>
      <c r="K141" s="66">
        <v>40</v>
      </c>
      <c r="L141" s="65">
        <v>5498164.9000000004</v>
      </c>
      <c r="M141" s="65">
        <v>0</v>
      </c>
      <c r="N141" s="65">
        <v>0</v>
      </c>
      <c r="O141" s="65">
        <v>0</v>
      </c>
      <c r="P141" s="65">
        <v>5498164.9000000004</v>
      </c>
      <c r="Q141" s="65">
        <v>7439</v>
      </c>
      <c r="R141" s="65">
        <v>7439</v>
      </c>
      <c r="S141" s="50"/>
    </row>
    <row r="142" spans="1:19" s="27" customFormat="1" ht="13.5" customHeight="1" x14ac:dyDescent="0.2">
      <c r="A142" s="64">
        <v>118</v>
      </c>
      <c r="B142" s="62" t="s">
        <v>180</v>
      </c>
      <c r="C142" s="64">
        <v>1988</v>
      </c>
      <c r="D142" s="64"/>
      <c r="E142" s="64" t="s">
        <v>155</v>
      </c>
      <c r="F142" s="64">
        <v>2</v>
      </c>
      <c r="G142" s="64">
        <v>3</v>
      </c>
      <c r="H142" s="64">
        <v>748.4</v>
      </c>
      <c r="I142" s="64">
        <v>748.4</v>
      </c>
      <c r="J142" s="64">
        <v>692.6</v>
      </c>
      <c r="K142" s="66">
        <v>31</v>
      </c>
      <c r="L142" s="65">
        <v>5567347.5999999996</v>
      </c>
      <c r="M142" s="65">
        <v>0</v>
      </c>
      <c r="N142" s="65">
        <v>0</v>
      </c>
      <c r="O142" s="65">
        <v>0</v>
      </c>
      <c r="P142" s="65">
        <v>5567347.5999999996</v>
      </c>
      <c r="Q142" s="65">
        <v>7439</v>
      </c>
      <c r="R142" s="65">
        <v>7439</v>
      </c>
      <c r="S142" s="50"/>
    </row>
    <row r="143" spans="1:19" s="27" customFormat="1" ht="15.75" x14ac:dyDescent="0.2">
      <c r="A143" s="64">
        <v>119</v>
      </c>
      <c r="B143" s="62" t="s">
        <v>181</v>
      </c>
      <c r="C143" s="64">
        <v>1989</v>
      </c>
      <c r="D143" s="64"/>
      <c r="E143" s="64" t="s">
        <v>155</v>
      </c>
      <c r="F143" s="64">
        <v>2</v>
      </c>
      <c r="G143" s="64">
        <v>3</v>
      </c>
      <c r="H143" s="64">
        <v>717</v>
      </c>
      <c r="I143" s="64">
        <v>717</v>
      </c>
      <c r="J143" s="64">
        <v>663.6</v>
      </c>
      <c r="K143" s="66">
        <v>30</v>
      </c>
      <c r="L143" s="65">
        <v>5333763</v>
      </c>
      <c r="M143" s="65">
        <v>0</v>
      </c>
      <c r="N143" s="65">
        <v>0</v>
      </c>
      <c r="O143" s="65">
        <v>0</v>
      </c>
      <c r="P143" s="65">
        <v>5333763</v>
      </c>
      <c r="Q143" s="65">
        <v>7439</v>
      </c>
      <c r="R143" s="65">
        <v>7439</v>
      </c>
      <c r="S143" s="50"/>
    </row>
    <row r="144" spans="1:19" s="27" customFormat="1" ht="31.5" x14ac:dyDescent="0.2">
      <c r="A144" s="64">
        <v>120</v>
      </c>
      <c r="B144" s="62" t="s">
        <v>250</v>
      </c>
      <c r="C144" s="64">
        <v>1968</v>
      </c>
      <c r="D144" s="64"/>
      <c r="E144" s="64" t="s">
        <v>182</v>
      </c>
      <c r="F144" s="64">
        <v>5</v>
      </c>
      <c r="G144" s="64">
        <v>4</v>
      </c>
      <c r="H144" s="64">
        <v>2723.7</v>
      </c>
      <c r="I144" s="64">
        <v>2632.3</v>
      </c>
      <c r="J144" s="64">
        <v>2420.9</v>
      </c>
      <c r="K144" s="66">
        <v>120</v>
      </c>
      <c r="L144" s="65">
        <v>10115928.9</v>
      </c>
      <c r="M144" s="65">
        <v>0</v>
      </c>
      <c r="N144" s="65">
        <v>0</v>
      </c>
      <c r="O144" s="65">
        <v>0</v>
      </c>
      <c r="P144" s="65">
        <v>10115928.9</v>
      </c>
      <c r="Q144" s="65">
        <v>3714.0393215111799</v>
      </c>
      <c r="R144" s="65">
        <v>3843</v>
      </c>
      <c r="S144" s="50"/>
    </row>
    <row r="145" spans="1:19" s="27" customFormat="1" ht="15.75" x14ac:dyDescent="0.2">
      <c r="A145" s="64">
        <v>121</v>
      </c>
      <c r="B145" s="62" t="s">
        <v>251</v>
      </c>
      <c r="C145" s="64">
        <v>1965</v>
      </c>
      <c r="D145" s="64"/>
      <c r="E145" s="64" t="s">
        <v>182</v>
      </c>
      <c r="F145" s="64">
        <v>5</v>
      </c>
      <c r="G145" s="64">
        <v>4</v>
      </c>
      <c r="H145" s="64">
        <v>3518.8</v>
      </c>
      <c r="I145" s="64">
        <v>3518.8</v>
      </c>
      <c r="J145" s="64">
        <v>3297.7000000000003</v>
      </c>
      <c r="K145" s="66">
        <v>171</v>
      </c>
      <c r="L145" s="65">
        <v>8652729.2000000011</v>
      </c>
      <c r="M145" s="65">
        <v>0</v>
      </c>
      <c r="N145" s="65">
        <v>0</v>
      </c>
      <c r="O145" s="65">
        <v>0</v>
      </c>
      <c r="P145" s="65">
        <v>8652729.2000000011</v>
      </c>
      <c r="Q145" s="65">
        <v>2459</v>
      </c>
      <c r="R145" s="65">
        <v>2459</v>
      </c>
      <c r="S145" s="50"/>
    </row>
    <row r="146" spans="1:19" s="27" customFormat="1" ht="15.75" x14ac:dyDescent="0.2">
      <c r="A146" s="64">
        <v>122</v>
      </c>
      <c r="B146" s="62" t="s">
        <v>198</v>
      </c>
      <c r="C146" s="64">
        <v>1976</v>
      </c>
      <c r="D146" s="64"/>
      <c r="E146" s="64" t="s">
        <v>182</v>
      </c>
      <c r="F146" s="64">
        <v>5</v>
      </c>
      <c r="G146" s="64">
        <v>6</v>
      </c>
      <c r="H146" s="64">
        <v>4436.5</v>
      </c>
      <c r="I146" s="64">
        <v>4436.5</v>
      </c>
      <c r="J146" s="64">
        <v>4214</v>
      </c>
      <c r="K146" s="66">
        <v>211</v>
      </c>
      <c r="L146" s="65">
        <v>2420000</v>
      </c>
      <c r="M146" s="65">
        <v>0</v>
      </c>
      <c r="N146" s="65">
        <v>0</v>
      </c>
      <c r="O146" s="65">
        <v>0</v>
      </c>
      <c r="P146" s="65">
        <v>2420000</v>
      </c>
      <c r="Q146" s="65">
        <v>547</v>
      </c>
      <c r="R146" s="65">
        <v>1156</v>
      </c>
      <c r="S146" s="50"/>
    </row>
    <row r="147" spans="1:19" s="27" customFormat="1" ht="15.75" x14ac:dyDescent="0.2">
      <c r="A147" s="64">
        <v>123</v>
      </c>
      <c r="B147" s="62" t="s">
        <v>252</v>
      </c>
      <c r="C147" s="64">
        <v>1992</v>
      </c>
      <c r="D147" s="64"/>
      <c r="E147" s="64" t="s">
        <v>110</v>
      </c>
      <c r="F147" s="64">
        <v>8</v>
      </c>
      <c r="G147" s="64">
        <v>8</v>
      </c>
      <c r="H147" s="64">
        <v>8327.2999999999993</v>
      </c>
      <c r="I147" s="64">
        <v>8327.2999999999993</v>
      </c>
      <c r="J147" s="64">
        <v>8197.0999999999985</v>
      </c>
      <c r="K147" s="66">
        <v>191</v>
      </c>
      <c r="L147" s="65">
        <v>9626358.7999999989</v>
      </c>
      <c r="M147" s="65">
        <v>0</v>
      </c>
      <c r="N147" s="65">
        <v>0</v>
      </c>
      <c r="O147" s="65">
        <v>0</v>
      </c>
      <c r="P147" s="65">
        <v>9626358.7999999989</v>
      </c>
      <c r="Q147" s="65">
        <v>1156</v>
      </c>
      <c r="R147" s="65">
        <v>1156</v>
      </c>
      <c r="S147" s="50"/>
    </row>
    <row r="148" spans="1:19" s="27" customFormat="1" ht="15.75" x14ac:dyDescent="0.2">
      <c r="A148" s="64">
        <v>124</v>
      </c>
      <c r="B148" s="62" t="s">
        <v>201</v>
      </c>
      <c r="C148" s="64">
        <v>1974</v>
      </c>
      <c r="D148" s="64"/>
      <c r="E148" s="64" t="s">
        <v>182</v>
      </c>
      <c r="F148" s="64">
        <v>5</v>
      </c>
      <c r="G148" s="64">
        <v>6</v>
      </c>
      <c r="H148" s="64">
        <v>4488.7</v>
      </c>
      <c r="I148" s="64">
        <v>4379.1000000000004</v>
      </c>
      <c r="J148" s="64">
        <v>4046.5</v>
      </c>
      <c r="K148" s="66">
        <v>237</v>
      </c>
      <c r="L148" s="65">
        <v>2395367.7000000002</v>
      </c>
      <c r="M148" s="65">
        <v>0</v>
      </c>
      <c r="N148" s="65">
        <v>0</v>
      </c>
      <c r="O148" s="65">
        <v>0</v>
      </c>
      <c r="P148" s="65">
        <v>2395367.7000000002</v>
      </c>
      <c r="Q148" s="65">
        <v>533.64397264241325</v>
      </c>
      <c r="R148" s="65">
        <v>1156</v>
      </c>
      <c r="S148" s="50"/>
    </row>
    <row r="149" spans="1:19" s="27" customFormat="1" ht="15.75" x14ac:dyDescent="0.2">
      <c r="A149" s="64">
        <v>125</v>
      </c>
      <c r="B149" s="62" t="s">
        <v>253</v>
      </c>
      <c r="C149" s="64">
        <v>1988</v>
      </c>
      <c r="D149" s="64"/>
      <c r="E149" s="64" t="s">
        <v>182</v>
      </c>
      <c r="F149" s="64">
        <v>9</v>
      </c>
      <c r="G149" s="64">
        <v>6</v>
      </c>
      <c r="H149" s="64">
        <v>12460.3</v>
      </c>
      <c r="I149" s="64">
        <v>9223</v>
      </c>
      <c r="J149" s="64">
        <v>9223</v>
      </c>
      <c r="K149" s="66">
        <v>554</v>
      </c>
      <c r="L149" s="65">
        <v>260000</v>
      </c>
      <c r="M149" s="65">
        <v>0</v>
      </c>
      <c r="N149" s="65">
        <v>0</v>
      </c>
      <c r="O149" s="65">
        <v>0</v>
      </c>
      <c r="P149" s="65">
        <v>260000</v>
      </c>
      <c r="Q149" s="65">
        <v>1820.1292906270317</v>
      </c>
      <c r="R149" s="65">
        <v>2459</v>
      </c>
      <c r="S149" s="50"/>
    </row>
    <row r="150" spans="1:19" s="27" customFormat="1" ht="15.75" x14ac:dyDescent="0.2">
      <c r="A150" s="64">
        <v>126</v>
      </c>
      <c r="B150" s="62" t="s">
        <v>254</v>
      </c>
      <c r="C150" s="64">
        <v>1966</v>
      </c>
      <c r="D150" s="64"/>
      <c r="E150" s="64" t="s">
        <v>110</v>
      </c>
      <c r="F150" s="64">
        <v>2</v>
      </c>
      <c r="G150" s="64">
        <v>4</v>
      </c>
      <c r="H150" s="64">
        <v>493.6</v>
      </c>
      <c r="I150" s="64">
        <v>493.6</v>
      </c>
      <c r="J150" s="64">
        <v>493.6</v>
      </c>
      <c r="K150" s="66">
        <v>37</v>
      </c>
      <c r="L150" s="65">
        <v>1774985.6</v>
      </c>
      <c r="M150" s="65">
        <v>0</v>
      </c>
      <c r="N150" s="65">
        <v>0</v>
      </c>
      <c r="O150" s="65">
        <v>0</v>
      </c>
      <c r="P150" s="65">
        <v>1774985.6</v>
      </c>
      <c r="Q150" s="65">
        <v>3596</v>
      </c>
      <c r="R150" s="65">
        <v>3596</v>
      </c>
      <c r="S150" s="50"/>
    </row>
    <row r="151" spans="1:19" s="27" customFormat="1" ht="15.75" x14ac:dyDescent="0.2">
      <c r="A151" s="64">
        <v>127</v>
      </c>
      <c r="B151" s="62" t="s">
        <v>255</v>
      </c>
      <c r="C151" s="64">
        <v>1956</v>
      </c>
      <c r="D151" s="64"/>
      <c r="E151" s="64" t="s">
        <v>155</v>
      </c>
      <c r="F151" s="64">
        <v>2</v>
      </c>
      <c r="G151" s="64">
        <v>2</v>
      </c>
      <c r="H151" s="64">
        <v>555.29999999999995</v>
      </c>
      <c r="I151" s="64">
        <v>500.3</v>
      </c>
      <c r="J151" s="64">
        <v>126.19999999999999</v>
      </c>
      <c r="K151" s="66">
        <v>24</v>
      </c>
      <c r="L151" s="65">
        <v>1799078.8</v>
      </c>
      <c r="M151" s="65">
        <v>0</v>
      </c>
      <c r="N151" s="65">
        <v>0</v>
      </c>
      <c r="O151" s="65">
        <v>0</v>
      </c>
      <c r="P151" s="65">
        <v>1799078.8</v>
      </c>
      <c r="Q151" s="65">
        <v>3239.8321627948858</v>
      </c>
      <c r="R151" s="65">
        <v>3596</v>
      </c>
      <c r="S151" s="50"/>
    </row>
    <row r="152" spans="1:19" s="27" customFormat="1" ht="15.75" x14ac:dyDescent="0.2">
      <c r="A152" s="64">
        <v>128</v>
      </c>
      <c r="B152" s="62" t="s">
        <v>256</v>
      </c>
      <c r="C152" s="64">
        <v>1962</v>
      </c>
      <c r="D152" s="64"/>
      <c r="E152" s="64" t="s">
        <v>155</v>
      </c>
      <c r="F152" s="64">
        <v>2</v>
      </c>
      <c r="G152" s="64">
        <v>1</v>
      </c>
      <c r="H152" s="64">
        <v>399.8</v>
      </c>
      <c r="I152" s="64">
        <v>399.8</v>
      </c>
      <c r="J152" s="64">
        <v>94.400000000000034</v>
      </c>
      <c r="K152" s="66">
        <v>25</v>
      </c>
      <c r="L152" s="65">
        <v>1536431.4000000001</v>
      </c>
      <c r="M152" s="65">
        <v>0</v>
      </c>
      <c r="N152" s="65">
        <v>0</v>
      </c>
      <c r="O152" s="65">
        <v>0</v>
      </c>
      <c r="P152" s="65">
        <v>1536431.4000000001</v>
      </c>
      <c r="Q152" s="65">
        <v>3843.0000000000005</v>
      </c>
      <c r="R152" s="65">
        <v>3843</v>
      </c>
      <c r="S152" s="50"/>
    </row>
    <row r="153" spans="1:19" s="27" customFormat="1" ht="15.75" x14ac:dyDescent="0.2">
      <c r="A153" s="64">
        <v>129</v>
      </c>
      <c r="B153" s="62" t="s">
        <v>257</v>
      </c>
      <c r="C153" s="64">
        <v>1960</v>
      </c>
      <c r="D153" s="64"/>
      <c r="E153" s="64" t="s">
        <v>155</v>
      </c>
      <c r="F153" s="64">
        <v>2</v>
      </c>
      <c r="G153" s="64">
        <v>1</v>
      </c>
      <c r="H153" s="64">
        <v>291.10000000000002</v>
      </c>
      <c r="I153" s="64">
        <v>291.10000000000002</v>
      </c>
      <c r="J153" s="64">
        <v>291.10000000000002</v>
      </c>
      <c r="K153" s="66">
        <v>13</v>
      </c>
      <c r="L153" s="65">
        <v>1046795.6000000001</v>
      </c>
      <c r="M153" s="65">
        <v>0</v>
      </c>
      <c r="N153" s="65">
        <v>0</v>
      </c>
      <c r="O153" s="65">
        <v>0</v>
      </c>
      <c r="P153" s="65">
        <v>1046795.6000000001</v>
      </c>
      <c r="Q153" s="65">
        <v>3596</v>
      </c>
      <c r="R153" s="65">
        <v>3596</v>
      </c>
      <c r="S153" s="50"/>
    </row>
    <row r="154" spans="1:19" s="27" customFormat="1" ht="15.75" x14ac:dyDescent="0.2">
      <c r="A154" s="64">
        <v>130</v>
      </c>
      <c r="B154" s="62" t="s">
        <v>204</v>
      </c>
      <c r="C154" s="64">
        <v>2006</v>
      </c>
      <c r="D154" s="64"/>
      <c r="E154" s="64" t="s">
        <v>182</v>
      </c>
      <c r="F154" s="64">
        <v>9</v>
      </c>
      <c r="G154" s="64">
        <v>2</v>
      </c>
      <c r="H154" s="64">
        <v>4653.6000000000004</v>
      </c>
      <c r="I154" s="64">
        <v>3517.9</v>
      </c>
      <c r="J154" s="64">
        <v>3517.9</v>
      </c>
      <c r="K154" s="66">
        <v>92</v>
      </c>
      <c r="L154" s="65">
        <v>4861737.8</v>
      </c>
      <c r="M154" s="65">
        <v>0</v>
      </c>
      <c r="N154" s="65">
        <v>0</v>
      </c>
      <c r="O154" s="65">
        <v>0</v>
      </c>
      <c r="P154" s="65">
        <v>4861737.8</v>
      </c>
      <c r="Q154" s="65">
        <v>1044.7261904761904</v>
      </c>
      <c r="R154" s="65">
        <v>1382</v>
      </c>
      <c r="S154" s="50"/>
    </row>
    <row r="155" spans="1:19" s="27" customFormat="1" ht="15.75" x14ac:dyDescent="0.2">
      <c r="A155" s="64">
        <v>131</v>
      </c>
      <c r="B155" s="62" t="s">
        <v>183</v>
      </c>
      <c r="C155" s="64">
        <v>1992</v>
      </c>
      <c r="D155" s="64"/>
      <c r="E155" s="64" t="s">
        <v>184</v>
      </c>
      <c r="F155" s="64">
        <v>3</v>
      </c>
      <c r="G155" s="64">
        <v>5</v>
      </c>
      <c r="H155" s="64">
        <v>3235</v>
      </c>
      <c r="I155" s="64">
        <v>3235</v>
      </c>
      <c r="J155" s="64">
        <v>2925.4</v>
      </c>
      <c r="K155" s="66">
        <v>143</v>
      </c>
      <c r="L155" s="65">
        <v>1100000</v>
      </c>
      <c r="M155" s="65">
        <v>0</v>
      </c>
      <c r="N155" s="65">
        <v>0</v>
      </c>
      <c r="O155" s="65">
        <v>0</v>
      </c>
      <c r="P155" s="65">
        <v>1100000</v>
      </c>
      <c r="Q155" s="65">
        <v>340.03091190108194</v>
      </c>
      <c r="R155" s="65">
        <v>1382</v>
      </c>
      <c r="S155" s="50"/>
    </row>
    <row r="156" spans="1:19" s="27" customFormat="1" ht="15.75" x14ac:dyDescent="0.2">
      <c r="A156" s="64">
        <v>132</v>
      </c>
      <c r="B156" s="62" t="s">
        <v>258</v>
      </c>
      <c r="C156" s="64">
        <v>1994</v>
      </c>
      <c r="D156" s="64"/>
      <c r="E156" s="64" t="s">
        <v>184</v>
      </c>
      <c r="F156" s="64">
        <v>3</v>
      </c>
      <c r="G156" s="64">
        <v>4</v>
      </c>
      <c r="H156" s="64">
        <v>2720.4</v>
      </c>
      <c r="I156" s="64">
        <v>2720.4</v>
      </c>
      <c r="J156" s="64">
        <v>2631.9</v>
      </c>
      <c r="K156" s="66">
        <v>121</v>
      </c>
      <c r="L156" s="65">
        <v>6689463.6000000006</v>
      </c>
      <c r="M156" s="65">
        <v>0</v>
      </c>
      <c r="N156" s="65">
        <v>0</v>
      </c>
      <c r="O156" s="65">
        <v>0</v>
      </c>
      <c r="P156" s="65">
        <v>6689463.6000000006</v>
      </c>
      <c r="Q156" s="65">
        <v>2459</v>
      </c>
      <c r="R156" s="65">
        <v>2459</v>
      </c>
      <c r="S156" s="50"/>
    </row>
    <row r="157" spans="1:19" s="27" customFormat="1" ht="15.75" x14ac:dyDescent="0.2">
      <c r="A157" s="64">
        <v>133</v>
      </c>
      <c r="B157" s="62" t="s">
        <v>259</v>
      </c>
      <c r="C157" s="64">
        <v>1996</v>
      </c>
      <c r="D157" s="64"/>
      <c r="E157" s="64" t="s">
        <v>110</v>
      </c>
      <c r="F157" s="64">
        <v>5</v>
      </c>
      <c r="G157" s="64">
        <v>1</v>
      </c>
      <c r="H157" s="64">
        <v>1119.7</v>
      </c>
      <c r="I157" s="64">
        <v>1119.7</v>
      </c>
      <c r="J157" s="64">
        <v>1119.7</v>
      </c>
      <c r="K157" s="66">
        <v>37</v>
      </c>
      <c r="L157" s="65">
        <v>2753342.3000000003</v>
      </c>
      <c r="M157" s="65">
        <v>0</v>
      </c>
      <c r="N157" s="65">
        <v>0</v>
      </c>
      <c r="O157" s="65">
        <v>0</v>
      </c>
      <c r="P157" s="65">
        <v>2753342.3000000003</v>
      </c>
      <c r="Q157" s="65">
        <v>2459</v>
      </c>
      <c r="R157" s="65">
        <v>2459</v>
      </c>
      <c r="S157" s="50"/>
    </row>
    <row r="158" spans="1:19" s="27" customFormat="1" ht="15.75" x14ac:dyDescent="0.25">
      <c r="A158" s="64">
        <v>134</v>
      </c>
      <c r="B158" s="62" t="s">
        <v>185</v>
      </c>
      <c r="C158" s="64">
        <v>1986</v>
      </c>
      <c r="D158" s="64"/>
      <c r="E158" s="64" t="s">
        <v>182</v>
      </c>
      <c r="F158" s="64">
        <v>9</v>
      </c>
      <c r="G158" s="64">
        <v>2</v>
      </c>
      <c r="H158" s="64">
        <v>3643.2</v>
      </c>
      <c r="I158" s="64">
        <v>3643.2</v>
      </c>
      <c r="J158" s="64">
        <v>3290.7</v>
      </c>
      <c r="K158" s="66">
        <v>150</v>
      </c>
      <c r="L158" s="65">
        <v>1583241.08</v>
      </c>
      <c r="M158" s="65">
        <v>0</v>
      </c>
      <c r="N158" s="65">
        <v>0</v>
      </c>
      <c r="O158" s="65">
        <v>0</v>
      </c>
      <c r="P158" s="91">
        <v>1583241.08</v>
      </c>
      <c r="Q158" s="65">
        <v>434.57429732103651</v>
      </c>
      <c r="R158" s="65">
        <v>1156</v>
      </c>
      <c r="S158" s="50"/>
    </row>
    <row r="159" spans="1:19" s="27" customFormat="1" ht="15.75" x14ac:dyDescent="0.2">
      <c r="A159" s="64">
        <v>135</v>
      </c>
      <c r="B159" s="62" t="s">
        <v>260</v>
      </c>
      <c r="C159" s="64">
        <v>1976</v>
      </c>
      <c r="D159" s="64"/>
      <c r="E159" s="64" t="s">
        <v>110</v>
      </c>
      <c r="F159" s="64">
        <v>5</v>
      </c>
      <c r="G159" s="64">
        <v>2</v>
      </c>
      <c r="H159" s="64">
        <v>4592</v>
      </c>
      <c r="I159" s="64">
        <v>3246</v>
      </c>
      <c r="J159" s="64">
        <v>2872.1</v>
      </c>
      <c r="K159" s="66">
        <v>198</v>
      </c>
      <c r="L159" s="65">
        <v>4485972</v>
      </c>
      <c r="M159" s="65">
        <v>0</v>
      </c>
      <c r="N159" s="65">
        <v>0</v>
      </c>
      <c r="O159" s="65">
        <v>0</v>
      </c>
      <c r="P159" s="65">
        <v>4485972</v>
      </c>
      <c r="Q159" s="65">
        <v>976.91027874564463</v>
      </c>
      <c r="R159" s="65">
        <v>1382</v>
      </c>
      <c r="S159" s="50"/>
    </row>
    <row r="160" spans="1:19" s="27" customFormat="1" ht="15.75" x14ac:dyDescent="0.2">
      <c r="A160" s="64">
        <v>136</v>
      </c>
      <c r="B160" s="62" t="s">
        <v>186</v>
      </c>
      <c r="C160" s="64">
        <v>1955</v>
      </c>
      <c r="D160" s="64"/>
      <c r="E160" s="64" t="s">
        <v>110</v>
      </c>
      <c r="F160" s="64">
        <v>4</v>
      </c>
      <c r="G160" s="64">
        <v>2</v>
      </c>
      <c r="H160" s="64">
        <v>1405.1</v>
      </c>
      <c r="I160" s="64">
        <v>1073.7</v>
      </c>
      <c r="J160" s="64">
        <v>951.6</v>
      </c>
      <c r="K160" s="66">
        <v>36</v>
      </c>
      <c r="L160" s="65">
        <v>12436667.1</v>
      </c>
      <c r="M160" s="65">
        <v>0</v>
      </c>
      <c r="N160" s="65">
        <v>0</v>
      </c>
      <c r="O160" s="65">
        <v>0</v>
      </c>
      <c r="P160" s="65">
        <v>12436667.1</v>
      </c>
      <c r="Q160" s="65">
        <v>8851.0903850259765</v>
      </c>
      <c r="R160" s="65">
        <v>11583</v>
      </c>
      <c r="S160" s="50"/>
    </row>
    <row r="161" spans="1:19" s="27" customFormat="1" ht="15.75" x14ac:dyDescent="0.2">
      <c r="A161" s="64">
        <v>137</v>
      </c>
      <c r="B161" s="62" t="s">
        <v>187</v>
      </c>
      <c r="C161" s="64">
        <v>1965</v>
      </c>
      <c r="D161" s="64"/>
      <c r="E161" s="64" t="s">
        <v>155</v>
      </c>
      <c r="F161" s="64">
        <v>2</v>
      </c>
      <c r="G161" s="64">
        <v>3</v>
      </c>
      <c r="H161" s="64">
        <v>542.6</v>
      </c>
      <c r="I161" s="64">
        <v>542.6</v>
      </c>
      <c r="J161" s="64">
        <v>444.3</v>
      </c>
      <c r="K161" s="66">
        <v>27</v>
      </c>
      <c r="L161" s="65">
        <v>1951189.6</v>
      </c>
      <c r="M161" s="65">
        <v>0</v>
      </c>
      <c r="N161" s="65">
        <v>0</v>
      </c>
      <c r="O161" s="65">
        <v>0</v>
      </c>
      <c r="P161" s="65">
        <v>1951189.6</v>
      </c>
      <c r="Q161" s="65">
        <v>3596</v>
      </c>
      <c r="R161" s="65">
        <v>3596</v>
      </c>
      <c r="S161" s="50"/>
    </row>
    <row r="162" spans="1:19" s="27" customFormat="1" ht="15.75" x14ac:dyDescent="0.2">
      <c r="A162" s="64">
        <v>138</v>
      </c>
      <c r="B162" s="62" t="s">
        <v>261</v>
      </c>
      <c r="C162" s="64">
        <v>1966</v>
      </c>
      <c r="D162" s="64"/>
      <c r="E162" s="64" t="s">
        <v>182</v>
      </c>
      <c r="F162" s="64">
        <v>5</v>
      </c>
      <c r="G162" s="64">
        <v>6</v>
      </c>
      <c r="H162" s="64">
        <v>3924</v>
      </c>
      <c r="I162" s="64">
        <v>3924</v>
      </c>
      <c r="J162" s="64">
        <v>3494.3</v>
      </c>
      <c r="K162" s="66">
        <v>288</v>
      </c>
      <c r="L162" s="65">
        <v>14110704</v>
      </c>
      <c r="M162" s="65">
        <v>0</v>
      </c>
      <c r="N162" s="65">
        <v>0</v>
      </c>
      <c r="O162" s="65">
        <v>0</v>
      </c>
      <c r="P162" s="65">
        <v>14110704</v>
      </c>
      <c r="Q162" s="65">
        <v>3596</v>
      </c>
      <c r="R162" s="65">
        <v>3596</v>
      </c>
      <c r="S162" s="50"/>
    </row>
    <row r="163" spans="1:19" s="27" customFormat="1" ht="15.75" x14ac:dyDescent="0.25">
      <c r="A163" s="64">
        <v>139</v>
      </c>
      <c r="B163" s="62" t="s">
        <v>205</v>
      </c>
      <c r="C163" s="64">
        <v>1991</v>
      </c>
      <c r="D163" s="64"/>
      <c r="E163" s="64" t="s">
        <v>110</v>
      </c>
      <c r="F163" s="64">
        <v>5</v>
      </c>
      <c r="G163" s="64">
        <v>1</v>
      </c>
      <c r="H163" s="64">
        <v>1032.5</v>
      </c>
      <c r="I163" s="64">
        <v>1032.5</v>
      </c>
      <c r="J163" s="64">
        <v>787.9</v>
      </c>
      <c r="K163" s="66">
        <v>48</v>
      </c>
      <c r="L163" s="91">
        <v>39995</v>
      </c>
      <c r="M163" s="65">
        <v>0</v>
      </c>
      <c r="N163" s="65">
        <v>0</v>
      </c>
      <c r="O163" s="65">
        <v>0</v>
      </c>
      <c r="P163" s="91">
        <v>39995</v>
      </c>
      <c r="Q163" s="65">
        <v>1382</v>
      </c>
      <c r="R163" s="65">
        <v>1382</v>
      </c>
      <c r="S163" s="50"/>
    </row>
    <row r="164" spans="1:19" s="27" customFormat="1" ht="15.75" x14ac:dyDescent="0.2">
      <c r="A164" s="64">
        <v>140</v>
      </c>
      <c r="B164" s="62" t="s">
        <v>262</v>
      </c>
      <c r="C164" s="64">
        <v>1966</v>
      </c>
      <c r="D164" s="64"/>
      <c r="E164" s="64" t="s">
        <v>155</v>
      </c>
      <c r="F164" s="64">
        <v>2</v>
      </c>
      <c r="G164" s="64">
        <v>3</v>
      </c>
      <c r="H164" s="64">
        <v>580.1</v>
      </c>
      <c r="I164" s="64">
        <v>580.1</v>
      </c>
      <c r="J164" s="64">
        <v>358.1</v>
      </c>
      <c r="K164" s="66">
        <v>14</v>
      </c>
      <c r="L164" s="65">
        <v>2086039.6</v>
      </c>
      <c r="M164" s="65">
        <v>0</v>
      </c>
      <c r="N164" s="65">
        <v>0</v>
      </c>
      <c r="O164" s="65">
        <v>0</v>
      </c>
      <c r="P164" s="65">
        <v>2086039.6</v>
      </c>
      <c r="Q164" s="65">
        <v>3596</v>
      </c>
      <c r="R164" s="65">
        <v>3596</v>
      </c>
      <c r="S164" s="50"/>
    </row>
    <row r="165" spans="1:19" s="27" customFormat="1" ht="15.75" x14ac:dyDescent="0.2">
      <c r="A165" s="64">
        <v>141</v>
      </c>
      <c r="B165" s="62" t="s">
        <v>263</v>
      </c>
      <c r="C165" s="64">
        <v>1966</v>
      </c>
      <c r="D165" s="64"/>
      <c r="E165" s="64" t="s">
        <v>155</v>
      </c>
      <c r="F165" s="64">
        <v>2</v>
      </c>
      <c r="G165" s="64">
        <v>3</v>
      </c>
      <c r="H165" s="64">
        <v>592.70000000000005</v>
      </c>
      <c r="I165" s="64">
        <v>592.70000000000005</v>
      </c>
      <c r="J165" s="64">
        <v>190.40000000000003</v>
      </c>
      <c r="K165" s="66">
        <v>29</v>
      </c>
      <c r="L165" s="65">
        <v>2131349.2000000002</v>
      </c>
      <c r="M165" s="65">
        <v>0</v>
      </c>
      <c r="N165" s="65">
        <v>0</v>
      </c>
      <c r="O165" s="65">
        <v>0</v>
      </c>
      <c r="P165" s="65">
        <v>2131349.2000000002</v>
      </c>
      <c r="Q165" s="65">
        <v>3596</v>
      </c>
      <c r="R165" s="65">
        <v>3596</v>
      </c>
      <c r="S165" s="50"/>
    </row>
    <row r="166" spans="1:19" s="27" customFormat="1" ht="15.75" x14ac:dyDescent="0.2">
      <c r="A166" s="64">
        <v>142</v>
      </c>
      <c r="B166" s="62" t="s">
        <v>202</v>
      </c>
      <c r="C166" s="64">
        <v>1985</v>
      </c>
      <c r="D166" s="64"/>
      <c r="E166" s="64" t="s">
        <v>155</v>
      </c>
      <c r="F166" s="64">
        <v>2</v>
      </c>
      <c r="G166" s="64">
        <v>3</v>
      </c>
      <c r="H166" s="64">
        <v>728.5</v>
      </c>
      <c r="I166" s="64">
        <v>728.5</v>
      </c>
      <c r="J166" s="64">
        <v>163.69999999999999</v>
      </c>
      <c r="K166" s="66">
        <v>27</v>
      </c>
      <c r="L166" s="65">
        <v>3626473</v>
      </c>
      <c r="M166" s="65">
        <v>0</v>
      </c>
      <c r="N166" s="65">
        <v>0</v>
      </c>
      <c r="O166" s="65">
        <v>0</v>
      </c>
      <c r="P166" s="65">
        <v>3626473</v>
      </c>
      <c r="Q166" s="65">
        <v>4978</v>
      </c>
      <c r="R166" s="65">
        <v>4978</v>
      </c>
      <c r="S166" s="50"/>
    </row>
    <row r="167" spans="1:19" s="27" customFormat="1" ht="15.75" x14ac:dyDescent="0.2">
      <c r="A167" s="64">
        <v>143</v>
      </c>
      <c r="B167" s="62" t="s">
        <v>264</v>
      </c>
      <c r="C167" s="64">
        <v>1966</v>
      </c>
      <c r="D167" s="64"/>
      <c r="E167" s="64" t="s">
        <v>110</v>
      </c>
      <c r="F167" s="64">
        <v>4</v>
      </c>
      <c r="G167" s="64">
        <v>3</v>
      </c>
      <c r="H167" s="64">
        <v>2017.2</v>
      </c>
      <c r="I167" s="64">
        <v>2017.2</v>
      </c>
      <c r="J167" s="64">
        <v>1771.9</v>
      </c>
      <c r="K167" s="66">
        <v>73</v>
      </c>
      <c r="L167" s="65">
        <v>7253851.2000000002</v>
      </c>
      <c r="M167" s="65">
        <v>0</v>
      </c>
      <c r="N167" s="65">
        <v>0</v>
      </c>
      <c r="O167" s="65">
        <v>0</v>
      </c>
      <c r="P167" s="65">
        <v>7253851.2000000002</v>
      </c>
      <c r="Q167" s="65">
        <v>3596</v>
      </c>
      <c r="R167" s="65">
        <v>3596</v>
      </c>
      <c r="S167" s="50"/>
    </row>
    <row r="168" spans="1:19" s="27" customFormat="1" ht="15.75" x14ac:dyDescent="0.2">
      <c r="A168" s="64">
        <v>144</v>
      </c>
      <c r="B168" s="62" t="s">
        <v>265</v>
      </c>
      <c r="C168" s="64">
        <v>1966</v>
      </c>
      <c r="D168" s="64"/>
      <c r="E168" s="64" t="s">
        <v>110</v>
      </c>
      <c r="F168" s="64">
        <v>4</v>
      </c>
      <c r="G168" s="64">
        <v>3</v>
      </c>
      <c r="H168" s="64">
        <v>2288.4</v>
      </c>
      <c r="I168" s="64">
        <v>2288.4</v>
      </c>
      <c r="J168" s="64">
        <v>1712.1000000000001</v>
      </c>
      <c r="K168" s="66">
        <v>69</v>
      </c>
      <c r="L168" s="65">
        <v>8229086.4000000004</v>
      </c>
      <c r="M168" s="65">
        <v>0</v>
      </c>
      <c r="N168" s="65">
        <v>0</v>
      </c>
      <c r="O168" s="65">
        <v>0</v>
      </c>
      <c r="P168" s="65">
        <v>8229086.4000000004</v>
      </c>
      <c r="Q168" s="65">
        <v>3596</v>
      </c>
      <c r="R168" s="65">
        <v>3596</v>
      </c>
      <c r="S168" s="50"/>
    </row>
    <row r="169" spans="1:19" s="25" customFormat="1" ht="35.25" customHeight="1" x14ac:dyDescent="0.2">
      <c r="A169" s="245" t="s">
        <v>103</v>
      </c>
      <c r="B169" s="245"/>
      <c r="C169" s="59" t="s">
        <v>48</v>
      </c>
      <c r="D169" s="59" t="s">
        <v>48</v>
      </c>
      <c r="E169" s="59" t="s">
        <v>48</v>
      </c>
      <c r="F169" s="59" t="s">
        <v>48</v>
      </c>
      <c r="G169" s="59" t="s">
        <v>48</v>
      </c>
      <c r="H169" s="60">
        <f t="shared" ref="H169:K169" si="24">SUM(H170:H175)</f>
        <v>25243.7</v>
      </c>
      <c r="I169" s="60">
        <f t="shared" si="24"/>
        <v>18023.7</v>
      </c>
      <c r="J169" s="60">
        <f t="shared" si="24"/>
        <v>16824.100000000002</v>
      </c>
      <c r="K169" s="61">
        <f t="shared" si="24"/>
        <v>704</v>
      </c>
      <c r="L169" s="60">
        <f>SUM(L170:L175)</f>
        <v>19831874.599999998</v>
      </c>
      <c r="M169" s="60">
        <f t="shared" ref="M169:P169" si="25">SUM(M170:M175)</f>
        <v>0</v>
      </c>
      <c r="N169" s="60">
        <f t="shared" si="25"/>
        <v>0</v>
      </c>
      <c r="O169" s="60">
        <f t="shared" si="25"/>
        <v>0</v>
      </c>
      <c r="P169" s="60">
        <f t="shared" si="25"/>
        <v>19831874.599999998</v>
      </c>
      <c r="Q169" s="59" t="s">
        <v>48</v>
      </c>
      <c r="R169" s="59" t="s">
        <v>48</v>
      </c>
      <c r="S169" s="50"/>
    </row>
    <row r="170" spans="1:19" s="27" customFormat="1" ht="15.75" x14ac:dyDescent="0.2">
      <c r="A170" s="64">
        <v>145</v>
      </c>
      <c r="B170" s="63" t="s">
        <v>104</v>
      </c>
      <c r="C170" s="64">
        <v>1984</v>
      </c>
      <c r="D170" s="64" t="s">
        <v>171</v>
      </c>
      <c r="E170" s="64" t="s">
        <v>105</v>
      </c>
      <c r="F170" s="64">
        <v>2</v>
      </c>
      <c r="G170" s="64">
        <v>3</v>
      </c>
      <c r="H170" s="64">
        <v>893.5</v>
      </c>
      <c r="I170" s="64">
        <v>893.5</v>
      </c>
      <c r="J170" s="64">
        <v>58.6</v>
      </c>
      <c r="K170" s="66">
        <v>21</v>
      </c>
      <c r="L170" s="65">
        <v>1283066</v>
      </c>
      <c r="M170" s="65">
        <v>0</v>
      </c>
      <c r="N170" s="65">
        <v>0</v>
      </c>
      <c r="O170" s="65">
        <v>0</v>
      </c>
      <c r="P170" s="65">
        <v>1283066</v>
      </c>
      <c r="Q170" s="68">
        <v>1436</v>
      </c>
      <c r="R170" s="65">
        <v>1436</v>
      </c>
      <c r="S170" s="50"/>
    </row>
    <row r="171" spans="1:19" s="27" customFormat="1" ht="15.75" x14ac:dyDescent="0.2">
      <c r="A171" s="64">
        <v>146</v>
      </c>
      <c r="B171" s="63" t="s">
        <v>146</v>
      </c>
      <c r="C171" s="64">
        <v>1988</v>
      </c>
      <c r="D171" s="64" t="s">
        <v>171</v>
      </c>
      <c r="E171" s="64" t="s">
        <v>125</v>
      </c>
      <c r="F171" s="64">
        <v>9</v>
      </c>
      <c r="G171" s="64">
        <v>2</v>
      </c>
      <c r="H171" s="64">
        <v>6091.8</v>
      </c>
      <c r="I171" s="64">
        <v>4177.5</v>
      </c>
      <c r="J171" s="64">
        <v>4104.8</v>
      </c>
      <c r="K171" s="66">
        <v>151</v>
      </c>
      <c r="L171" s="65">
        <v>3939382.5</v>
      </c>
      <c r="M171" s="65">
        <v>0</v>
      </c>
      <c r="N171" s="65">
        <v>0</v>
      </c>
      <c r="O171" s="65">
        <v>0</v>
      </c>
      <c r="P171" s="65">
        <v>3939382.5</v>
      </c>
      <c r="Q171" s="68">
        <v>646.66970353590068</v>
      </c>
      <c r="R171" s="65">
        <v>943</v>
      </c>
      <c r="S171" s="50"/>
    </row>
    <row r="172" spans="1:19" s="27" customFormat="1" ht="15.75" x14ac:dyDescent="0.2">
      <c r="A172" s="64">
        <v>147</v>
      </c>
      <c r="B172" s="63" t="s">
        <v>106</v>
      </c>
      <c r="C172" s="64">
        <v>1989</v>
      </c>
      <c r="D172" s="64" t="s">
        <v>171</v>
      </c>
      <c r="E172" s="64" t="s">
        <v>125</v>
      </c>
      <c r="F172" s="64">
        <v>9</v>
      </c>
      <c r="G172" s="64">
        <v>2</v>
      </c>
      <c r="H172" s="64">
        <v>6093.6</v>
      </c>
      <c r="I172" s="64">
        <v>4243.5</v>
      </c>
      <c r="J172" s="64">
        <v>4243.5</v>
      </c>
      <c r="K172" s="66">
        <v>181</v>
      </c>
      <c r="L172" s="65">
        <v>4001620.5</v>
      </c>
      <c r="M172" s="65">
        <v>0</v>
      </c>
      <c r="N172" s="65">
        <v>0</v>
      </c>
      <c r="O172" s="65">
        <v>0</v>
      </c>
      <c r="P172" s="65">
        <v>4001620.5</v>
      </c>
      <c r="Q172" s="68">
        <v>656.69234935013776</v>
      </c>
      <c r="R172" s="65">
        <v>943</v>
      </c>
      <c r="S172" s="50"/>
    </row>
    <row r="173" spans="1:19" s="27" customFormat="1" ht="15.75" x14ac:dyDescent="0.2">
      <c r="A173" s="64">
        <v>148</v>
      </c>
      <c r="B173" s="100" t="s">
        <v>282</v>
      </c>
      <c r="C173" s="64">
        <v>1972</v>
      </c>
      <c r="D173" s="64" t="s">
        <v>171</v>
      </c>
      <c r="E173" s="64" t="s">
        <v>110</v>
      </c>
      <c r="F173" s="64">
        <v>5</v>
      </c>
      <c r="G173" s="64">
        <v>4</v>
      </c>
      <c r="H173" s="64">
        <v>4512.8</v>
      </c>
      <c r="I173" s="64">
        <v>3274.9</v>
      </c>
      <c r="J173" s="64">
        <v>2982.9</v>
      </c>
      <c r="K173" s="66">
        <v>120</v>
      </c>
      <c r="L173" s="65">
        <v>3988828.2</v>
      </c>
      <c r="M173" s="65">
        <v>0</v>
      </c>
      <c r="N173" s="65">
        <v>0</v>
      </c>
      <c r="O173" s="65">
        <v>0</v>
      </c>
      <c r="P173" s="65">
        <v>3988828.2</v>
      </c>
      <c r="Q173" s="68">
        <v>883.89208473674876</v>
      </c>
      <c r="R173" s="65">
        <v>1218</v>
      </c>
      <c r="S173" s="50"/>
    </row>
    <row r="174" spans="1:19" s="27" customFormat="1" ht="15.75" x14ac:dyDescent="0.2">
      <c r="A174" s="64">
        <v>149</v>
      </c>
      <c r="B174" s="100" t="s">
        <v>283</v>
      </c>
      <c r="C174" s="64">
        <v>1981</v>
      </c>
      <c r="D174" s="64" t="s">
        <v>171</v>
      </c>
      <c r="E174" s="64" t="s">
        <v>125</v>
      </c>
      <c r="F174" s="64">
        <v>5</v>
      </c>
      <c r="G174" s="64">
        <v>2</v>
      </c>
      <c r="H174" s="64">
        <v>2186.1999999999998</v>
      </c>
      <c r="I174" s="64">
        <v>1568.7</v>
      </c>
      <c r="J174" s="64">
        <v>1568.7</v>
      </c>
      <c r="K174" s="66">
        <v>69</v>
      </c>
      <c r="L174" s="65">
        <v>1910676.6</v>
      </c>
      <c r="M174" s="65">
        <v>0</v>
      </c>
      <c r="N174" s="65">
        <v>0</v>
      </c>
      <c r="O174" s="65">
        <v>0</v>
      </c>
      <c r="P174" s="65">
        <v>1910676.6</v>
      </c>
      <c r="Q174" s="68">
        <v>873.97154880614778</v>
      </c>
      <c r="R174" s="65">
        <v>1218</v>
      </c>
      <c r="S174" s="50"/>
    </row>
    <row r="175" spans="1:19" s="27" customFormat="1" ht="15.75" x14ac:dyDescent="0.2">
      <c r="A175" s="64">
        <v>150</v>
      </c>
      <c r="B175" s="100" t="s">
        <v>284</v>
      </c>
      <c r="C175" s="64">
        <v>1974</v>
      </c>
      <c r="D175" s="64" t="s">
        <v>171</v>
      </c>
      <c r="E175" s="64" t="s">
        <v>125</v>
      </c>
      <c r="F175" s="64">
        <v>5</v>
      </c>
      <c r="G175" s="64">
        <v>6</v>
      </c>
      <c r="H175" s="64">
        <v>5465.8</v>
      </c>
      <c r="I175" s="64">
        <v>3865.6</v>
      </c>
      <c r="J175" s="64">
        <v>3865.6</v>
      </c>
      <c r="K175" s="66">
        <v>162</v>
      </c>
      <c r="L175" s="65">
        <v>4708300.7999999998</v>
      </c>
      <c r="M175" s="65">
        <v>0</v>
      </c>
      <c r="N175" s="65">
        <v>0</v>
      </c>
      <c r="O175" s="65">
        <v>0</v>
      </c>
      <c r="P175" s="65">
        <v>4708300.7999999998</v>
      </c>
      <c r="Q175" s="68">
        <v>861.41110176003508</v>
      </c>
      <c r="R175" s="65">
        <v>1218</v>
      </c>
      <c r="S175" s="50"/>
    </row>
    <row r="176" spans="1:19" s="25" customFormat="1" ht="39" customHeight="1" x14ac:dyDescent="0.2">
      <c r="A176" s="245" t="s">
        <v>112</v>
      </c>
      <c r="B176" s="245"/>
      <c r="C176" s="59" t="s">
        <v>48</v>
      </c>
      <c r="D176" s="59" t="s">
        <v>48</v>
      </c>
      <c r="E176" s="59" t="s">
        <v>48</v>
      </c>
      <c r="F176" s="59" t="s">
        <v>48</v>
      </c>
      <c r="G176" s="59" t="s">
        <v>48</v>
      </c>
      <c r="H176" s="60">
        <f>SUM(H177:H183)</f>
        <v>3059.0999999999995</v>
      </c>
      <c r="I176" s="60">
        <f t="shared" ref="I176:J176" si="26">SUM(I177:I183)</f>
        <v>2685</v>
      </c>
      <c r="J176" s="60">
        <f t="shared" si="26"/>
        <v>1495.0000000000002</v>
      </c>
      <c r="K176" s="61">
        <f t="shared" ref="K176:P176" si="27">SUM(K177:K183)</f>
        <v>153</v>
      </c>
      <c r="L176" s="60">
        <f t="shared" si="27"/>
        <v>5885520.5999999996</v>
      </c>
      <c r="M176" s="60">
        <f t="shared" si="27"/>
        <v>0</v>
      </c>
      <c r="N176" s="60">
        <f t="shared" si="27"/>
        <v>0</v>
      </c>
      <c r="O176" s="60">
        <f t="shared" si="27"/>
        <v>270000</v>
      </c>
      <c r="P176" s="60">
        <f t="shared" si="27"/>
        <v>5615520.5999999996</v>
      </c>
      <c r="Q176" s="59" t="s">
        <v>48</v>
      </c>
      <c r="R176" s="59" t="s">
        <v>48</v>
      </c>
      <c r="S176" s="50"/>
    </row>
    <row r="177" spans="1:19" s="27" customFormat="1" ht="15.75" x14ac:dyDescent="0.2">
      <c r="A177" s="64">
        <v>151</v>
      </c>
      <c r="B177" s="63" t="s">
        <v>149</v>
      </c>
      <c r="C177" s="64">
        <v>1970</v>
      </c>
      <c r="D177" s="64" t="s">
        <v>171</v>
      </c>
      <c r="E177" s="64" t="s">
        <v>105</v>
      </c>
      <c r="F177" s="64">
        <v>2</v>
      </c>
      <c r="G177" s="64">
        <v>1</v>
      </c>
      <c r="H177" s="64">
        <v>353.3</v>
      </c>
      <c r="I177" s="64">
        <v>325.3</v>
      </c>
      <c r="J177" s="64">
        <v>87.3</v>
      </c>
      <c r="K177" s="66">
        <v>12</v>
      </c>
      <c r="L177" s="65">
        <v>129144.1</v>
      </c>
      <c r="M177" s="65">
        <v>0</v>
      </c>
      <c r="N177" s="65">
        <v>0</v>
      </c>
      <c r="O177" s="65">
        <v>0</v>
      </c>
      <c r="P177" s="65">
        <v>129144.1</v>
      </c>
      <c r="Q177" s="68">
        <v>365.53665440135865</v>
      </c>
      <c r="R177" s="65">
        <v>397</v>
      </c>
      <c r="S177" s="50"/>
    </row>
    <row r="178" spans="1:19" s="27" customFormat="1" ht="15.75" x14ac:dyDescent="0.2">
      <c r="A178" s="64">
        <v>152</v>
      </c>
      <c r="B178" s="63" t="s">
        <v>113</v>
      </c>
      <c r="C178" s="64">
        <v>1970</v>
      </c>
      <c r="D178" s="64" t="s">
        <v>171</v>
      </c>
      <c r="E178" s="64" t="s">
        <v>105</v>
      </c>
      <c r="F178" s="64">
        <v>2</v>
      </c>
      <c r="G178" s="64">
        <v>1</v>
      </c>
      <c r="H178" s="64">
        <v>345.4</v>
      </c>
      <c r="I178" s="64">
        <v>317.39999999999998</v>
      </c>
      <c r="J178" s="64">
        <v>157.6</v>
      </c>
      <c r="K178" s="66">
        <v>12</v>
      </c>
      <c r="L178" s="65">
        <v>126007.79999999999</v>
      </c>
      <c r="M178" s="65">
        <v>0</v>
      </c>
      <c r="N178" s="65">
        <v>0</v>
      </c>
      <c r="O178" s="65">
        <v>0</v>
      </c>
      <c r="P178" s="65">
        <v>126007.79999999999</v>
      </c>
      <c r="Q178" s="68">
        <v>364.81702374059063</v>
      </c>
      <c r="R178" s="65">
        <v>397</v>
      </c>
      <c r="S178" s="50"/>
    </row>
    <row r="179" spans="1:19" s="27" customFormat="1" ht="15.75" x14ac:dyDescent="0.2">
      <c r="A179" s="64">
        <v>153</v>
      </c>
      <c r="B179" s="63" t="s">
        <v>150</v>
      </c>
      <c r="C179" s="64">
        <v>1970</v>
      </c>
      <c r="D179" s="64" t="s">
        <v>171</v>
      </c>
      <c r="E179" s="64" t="s">
        <v>105</v>
      </c>
      <c r="F179" s="64">
        <v>2</v>
      </c>
      <c r="G179" s="64">
        <v>1</v>
      </c>
      <c r="H179" s="64">
        <v>342.4</v>
      </c>
      <c r="I179" s="64">
        <v>322.39999999999998</v>
      </c>
      <c r="J179" s="64">
        <v>162.6</v>
      </c>
      <c r="K179" s="66">
        <v>18</v>
      </c>
      <c r="L179" s="65">
        <v>127992.79999999999</v>
      </c>
      <c r="M179" s="65">
        <v>0</v>
      </c>
      <c r="N179" s="65">
        <v>0</v>
      </c>
      <c r="O179" s="65">
        <v>0</v>
      </c>
      <c r="P179" s="65">
        <v>127992.79999999999</v>
      </c>
      <c r="Q179" s="68">
        <v>373.81074766355141</v>
      </c>
      <c r="R179" s="65">
        <v>397</v>
      </c>
      <c r="S179" s="50"/>
    </row>
    <row r="180" spans="1:19" s="27" customFormat="1" ht="15.75" x14ac:dyDescent="0.2">
      <c r="A180" s="64">
        <v>154</v>
      </c>
      <c r="B180" s="63" t="s">
        <v>151</v>
      </c>
      <c r="C180" s="64">
        <v>1969</v>
      </c>
      <c r="D180" s="64" t="s">
        <v>171</v>
      </c>
      <c r="E180" s="64" t="s">
        <v>105</v>
      </c>
      <c r="F180" s="64">
        <v>2</v>
      </c>
      <c r="G180" s="64">
        <v>1</v>
      </c>
      <c r="H180" s="64">
        <v>341.3</v>
      </c>
      <c r="I180" s="64">
        <v>321.3</v>
      </c>
      <c r="J180" s="64">
        <v>171.2</v>
      </c>
      <c r="K180" s="66">
        <v>18</v>
      </c>
      <c r="L180" s="65">
        <v>127556.1</v>
      </c>
      <c r="M180" s="65">
        <v>0</v>
      </c>
      <c r="N180" s="65">
        <v>0</v>
      </c>
      <c r="O180" s="65">
        <v>0</v>
      </c>
      <c r="P180" s="65">
        <v>127556.1</v>
      </c>
      <c r="Q180" s="68">
        <v>373.73600937591561</v>
      </c>
      <c r="R180" s="65">
        <v>397</v>
      </c>
      <c r="S180" s="50"/>
    </row>
    <row r="181" spans="1:19" s="27" customFormat="1" ht="15.75" x14ac:dyDescent="0.25">
      <c r="A181" s="64">
        <v>155</v>
      </c>
      <c r="B181" s="89" t="s">
        <v>152</v>
      </c>
      <c r="C181" s="64">
        <v>1966</v>
      </c>
      <c r="D181" s="64" t="s">
        <v>171</v>
      </c>
      <c r="E181" s="64" t="s">
        <v>155</v>
      </c>
      <c r="F181" s="64">
        <v>2</v>
      </c>
      <c r="G181" s="64">
        <v>3</v>
      </c>
      <c r="H181" s="64">
        <v>516.4</v>
      </c>
      <c r="I181" s="64">
        <v>340.1</v>
      </c>
      <c r="J181" s="64">
        <v>123.7</v>
      </c>
      <c r="K181" s="66">
        <v>33</v>
      </c>
      <c r="L181" s="65">
        <v>1307004.3</v>
      </c>
      <c r="M181" s="65">
        <v>0</v>
      </c>
      <c r="N181" s="65">
        <v>0</v>
      </c>
      <c r="O181" s="65">
        <v>270000</v>
      </c>
      <c r="P181" s="65">
        <v>1037004.3</v>
      </c>
      <c r="Q181" s="68">
        <v>2530.9920604182807</v>
      </c>
      <c r="R181" s="65">
        <v>3843</v>
      </c>
      <c r="S181" s="50"/>
    </row>
    <row r="182" spans="1:19" s="27" customFormat="1" ht="15.75" x14ac:dyDescent="0.25">
      <c r="A182" s="64">
        <v>156</v>
      </c>
      <c r="B182" s="89" t="s">
        <v>154</v>
      </c>
      <c r="C182" s="64">
        <v>1968</v>
      </c>
      <c r="D182" s="64" t="s">
        <v>171</v>
      </c>
      <c r="E182" s="64" t="s">
        <v>105</v>
      </c>
      <c r="F182" s="64">
        <v>2</v>
      </c>
      <c r="G182" s="64">
        <v>3</v>
      </c>
      <c r="H182" s="64">
        <v>586.79999999999995</v>
      </c>
      <c r="I182" s="64">
        <v>515.79999999999995</v>
      </c>
      <c r="J182" s="64">
        <v>352.4</v>
      </c>
      <c r="K182" s="66">
        <v>25</v>
      </c>
      <c r="L182" s="65">
        <v>1982219.4</v>
      </c>
      <c r="M182" s="65">
        <v>0</v>
      </c>
      <c r="N182" s="65">
        <v>0</v>
      </c>
      <c r="O182" s="65">
        <v>0</v>
      </c>
      <c r="P182" s="65">
        <v>1982219.4</v>
      </c>
      <c r="Q182" s="68">
        <v>3378.0153374233132</v>
      </c>
      <c r="R182" s="65">
        <v>3843</v>
      </c>
      <c r="S182" s="50"/>
    </row>
    <row r="183" spans="1:19" s="27" customFormat="1" ht="15.75" x14ac:dyDescent="0.25">
      <c r="A183" s="64">
        <v>157</v>
      </c>
      <c r="B183" s="89" t="s">
        <v>153</v>
      </c>
      <c r="C183" s="64">
        <v>1972</v>
      </c>
      <c r="D183" s="64" t="s">
        <v>171</v>
      </c>
      <c r="E183" s="64" t="s">
        <v>105</v>
      </c>
      <c r="F183" s="64">
        <v>2</v>
      </c>
      <c r="G183" s="64">
        <v>3</v>
      </c>
      <c r="H183" s="64">
        <v>573.5</v>
      </c>
      <c r="I183" s="64">
        <v>542.70000000000005</v>
      </c>
      <c r="J183" s="64">
        <v>440.2</v>
      </c>
      <c r="K183" s="66">
        <v>35</v>
      </c>
      <c r="L183" s="65">
        <v>2085596.1</v>
      </c>
      <c r="M183" s="65">
        <v>0</v>
      </c>
      <c r="N183" s="65">
        <v>0</v>
      </c>
      <c r="O183" s="65">
        <v>0</v>
      </c>
      <c r="P183" s="65">
        <v>2085596.1</v>
      </c>
      <c r="Q183" s="68">
        <v>3636.6104620749784</v>
      </c>
      <c r="R183" s="65">
        <v>3843</v>
      </c>
      <c r="S183" s="50"/>
    </row>
    <row r="184" spans="1:19" s="25" customFormat="1" ht="45.75" customHeight="1" x14ac:dyDescent="0.2">
      <c r="A184" s="245" t="s">
        <v>115</v>
      </c>
      <c r="B184" s="245"/>
      <c r="C184" s="59" t="s">
        <v>48</v>
      </c>
      <c r="D184" s="59" t="s">
        <v>48</v>
      </c>
      <c r="E184" s="59" t="s">
        <v>48</v>
      </c>
      <c r="F184" s="59" t="s">
        <v>48</v>
      </c>
      <c r="G184" s="59" t="s">
        <v>48</v>
      </c>
      <c r="H184" s="60">
        <f>SUM(H185:H186)</f>
        <v>1958.8</v>
      </c>
      <c r="I184" s="60">
        <f t="shared" ref="I184:P184" si="28">SUM(I185:I186)</f>
        <v>1725.1000000000001</v>
      </c>
      <c r="J184" s="60">
        <f t="shared" si="28"/>
        <v>1725.1000000000001</v>
      </c>
      <c r="K184" s="61">
        <f t="shared" si="28"/>
        <v>102</v>
      </c>
      <c r="L184" s="60">
        <f t="shared" si="28"/>
        <v>16148146</v>
      </c>
      <c r="M184" s="60">
        <f t="shared" si="28"/>
        <v>0</v>
      </c>
      <c r="N184" s="60">
        <f t="shared" si="28"/>
        <v>0</v>
      </c>
      <c r="O184" s="60">
        <f t="shared" si="28"/>
        <v>0</v>
      </c>
      <c r="P184" s="60">
        <f t="shared" si="28"/>
        <v>16148146</v>
      </c>
      <c r="Q184" s="59" t="s">
        <v>48</v>
      </c>
      <c r="R184" s="59" t="s">
        <v>48</v>
      </c>
      <c r="S184" s="50"/>
    </row>
    <row r="185" spans="1:19" s="27" customFormat="1" ht="15.75" x14ac:dyDescent="0.25">
      <c r="A185" s="64">
        <v>158</v>
      </c>
      <c r="B185" s="63" t="s">
        <v>114</v>
      </c>
      <c r="C185" s="64">
        <v>1978</v>
      </c>
      <c r="D185" s="64" t="s">
        <v>171</v>
      </c>
      <c r="E185" s="64" t="s">
        <v>170</v>
      </c>
      <c r="F185" s="64">
        <v>2</v>
      </c>
      <c r="G185" s="64">
        <v>2</v>
      </c>
      <c r="H185" s="64">
        <v>453.2</v>
      </c>
      <c r="I185" s="64">
        <v>277.2</v>
      </c>
      <c r="J185" s="64">
        <v>277.2</v>
      </c>
      <c r="K185" s="66">
        <v>18</v>
      </c>
      <c r="L185" s="91">
        <v>4188492</v>
      </c>
      <c r="M185" s="65">
        <v>0</v>
      </c>
      <c r="N185" s="65">
        <v>0</v>
      </c>
      <c r="O185" s="65">
        <v>0</v>
      </c>
      <c r="P185" s="91">
        <v>4188492</v>
      </c>
      <c r="Q185" s="68">
        <v>9242.038834951456</v>
      </c>
      <c r="R185" s="65">
        <v>15110</v>
      </c>
      <c r="S185" s="50"/>
    </row>
    <row r="186" spans="1:19" s="27" customFormat="1" ht="15.75" x14ac:dyDescent="0.25">
      <c r="A186" s="64">
        <v>159</v>
      </c>
      <c r="B186" s="63" t="s">
        <v>226</v>
      </c>
      <c r="C186" s="64">
        <v>1986</v>
      </c>
      <c r="D186" s="64" t="s">
        <v>171</v>
      </c>
      <c r="E186" s="64" t="s">
        <v>170</v>
      </c>
      <c r="F186" s="64">
        <v>3</v>
      </c>
      <c r="G186" s="64">
        <v>1</v>
      </c>
      <c r="H186" s="64">
        <v>1505.6</v>
      </c>
      <c r="I186" s="64">
        <v>1447.9</v>
      </c>
      <c r="J186" s="64">
        <v>1447.9</v>
      </c>
      <c r="K186" s="66">
        <v>84</v>
      </c>
      <c r="L186" s="91">
        <v>11959654</v>
      </c>
      <c r="M186" s="65">
        <v>0</v>
      </c>
      <c r="N186" s="65">
        <v>0</v>
      </c>
      <c r="O186" s="65">
        <v>0</v>
      </c>
      <c r="P186" s="91">
        <v>11959654</v>
      </c>
      <c r="Q186" s="68">
        <v>7943.4471307120093</v>
      </c>
      <c r="R186" s="65">
        <v>8260</v>
      </c>
      <c r="S186" s="50"/>
    </row>
    <row r="187" spans="1:19" s="25" customFormat="1" ht="30.75" customHeight="1" x14ac:dyDescent="0.2">
      <c r="A187" s="245" t="s">
        <v>133</v>
      </c>
      <c r="B187" s="245"/>
      <c r="C187" s="59" t="s">
        <v>48</v>
      </c>
      <c r="D187" s="59" t="s">
        <v>48</v>
      </c>
      <c r="E187" s="59" t="s">
        <v>48</v>
      </c>
      <c r="F187" s="59" t="s">
        <v>48</v>
      </c>
      <c r="G187" s="59" t="s">
        <v>48</v>
      </c>
      <c r="H187" s="60">
        <f t="shared" ref="H187:P187" si="29">SUM(H188:H190)</f>
        <v>23588.400000000001</v>
      </c>
      <c r="I187" s="60">
        <f t="shared" si="29"/>
        <v>14062.9</v>
      </c>
      <c r="J187" s="60">
        <f t="shared" si="29"/>
        <v>13653.900000000001</v>
      </c>
      <c r="K187" s="61">
        <f t="shared" si="29"/>
        <v>668</v>
      </c>
      <c r="L187" s="60">
        <f t="shared" si="29"/>
        <v>47496812.400000006</v>
      </c>
      <c r="M187" s="60">
        <f t="shared" si="29"/>
        <v>0</v>
      </c>
      <c r="N187" s="60">
        <f t="shared" si="29"/>
        <v>0</v>
      </c>
      <c r="O187" s="60">
        <f t="shared" si="29"/>
        <v>0</v>
      </c>
      <c r="P187" s="60">
        <f t="shared" si="29"/>
        <v>47496812.400000006</v>
      </c>
      <c r="Q187" s="59" t="s">
        <v>48</v>
      </c>
      <c r="R187" s="59" t="s">
        <v>48</v>
      </c>
      <c r="S187" s="50"/>
    </row>
    <row r="188" spans="1:19" s="27" customFormat="1" ht="15.75" x14ac:dyDescent="0.2">
      <c r="A188" s="64">
        <v>160</v>
      </c>
      <c r="B188" s="63" t="s">
        <v>129</v>
      </c>
      <c r="C188" s="64">
        <v>1994</v>
      </c>
      <c r="D188" s="64">
        <v>2005</v>
      </c>
      <c r="E188" s="64" t="s">
        <v>170</v>
      </c>
      <c r="F188" s="64">
        <v>5</v>
      </c>
      <c r="G188" s="64">
        <v>8</v>
      </c>
      <c r="H188" s="68">
        <v>10897.7</v>
      </c>
      <c r="I188" s="68">
        <v>6394.1</v>
      </c>
      <c r="J188" s="68">
        <v>6394.1</v>
      </c>
      <c r="K188" s="66">
        <v>300</v>
      </c>
      <c r="L188" s="65">
        <v>26369268.400000002</v>
      </c>
      <c r="M188" s="65">
        <v>0</v>
      </c>
      <c r="N188" s="65">
        <v>0</v>
      </c>
      <c r="O188" s="65">
        <v>0</v>
      </c>
      <c r="P188" s="65">
        <v>26369268.400000002</v>
      </c>
      <c r="Q188" s="68">
        <v>2419.7095166870072</v>
      </c>
      <c r="R188" s="65">
        <v>4124</v>
      </c>
      <c r="S188" s="50"/>
    </row>
    <row r="189" spans="1:19" s="27" customFormat="1" ht="15.75" x14ac:dyDescent="0.2">
      <c r="A189" s="64">
        <v>161</v>
      </c>
      <c r="B189" s="63" t="s">
        <v>130</v>
      </c>
      <c r="C189" s="64">
        <v>1975</v>
      </c>
      <c r="D189" s="64">
        <v>2004</v>
      </c>
      <c r="E189" s="64" t="s">
        <v>206</v>
      </c>
      <c r="F189" s="64">
        <v>5</v>
      </c>
      <c r="G189" s="64">
        <v>6</v>
      </c>
      <c r="H189" s="68">
        <v>6250.7</v>
      </c>
      <c r="I189" s="68">
        <v>3738.4</v>
      </c>
      <c r="J189" s="68">
        <v>3486.5</v>
      </c>
      <c r="K189" s="66">
        <v>184</v>
      </c>
      <c r="L189" s="65">
        <v>10299292</v>
      </c>
      <c r="M189" s="65">
        <v>0</v>
      </c>
      <c r="N189" s="65">
        <v>0</v>
      </c>
      <c r="O189" s="65">
        <v>0</v>
      </c>
      <c r="P189" s="65">
        <v>10299292</v>
      </c>
      <c r="Q189" s="68">
        <v>1647.7021773561362</v>
      </c>
      <c r="R189" s="65">
        <v>2755</v>
      </c>
      <c r="S189" s="50"/>
    </row>
    <row r="190" spans="1:19" s="27" customFormat="1" ht="15.75" x14ac:dyDescent="0.2">
      <c r="A190" s="64">
        <v>162</v>
      </c>
      <c r="B190" s="63" t="s">
        <v>131</v>
      </c>
      <c r="C190" s="64">
        <v>1975</v>
      </c>
      <c r="D190" s="64" t="s">
        <v>171</v>
      </c>
      <c r="E190" s="64" t="s">
        <v>206</v>
      </c>
      <c r="F190" s="64">
        <v>5</v>
      </c>
      <c r="G190" s="64">
        <v>6</v>
      </c>
      <c r="H190" s="68">
        <v>6440</v>
      </c>
      <c r="I190" s="68">
        <v>3930.4</v>
      </c>
      <c r="J190" s="68">
        <v>3773.3</v>
      </c>
      <c r="K190" s="66">
        <v>184</v>
      </c>
      <c r="L190" s="65">
        <v>10828252</v>
      </c>
      <c r="M190" s="65">
        <v>0</v>
      </c>
      <c r="N190" s="65">
        <v>0</v>
      </c>
      <c r="O190" s="65">
        <v>0</v>
      </c>
      <c r="P190" s="65">
        <v>10828252</v>
      </c>
      <c r="Q190" s="68">
        <v>1681.4055900621117</v>
      </c>
      <c r="R190" s="65">
        <v>2755</v>
      </c>
      <c r="S190" s="50"/>
    </row>
    <row r="191" spans="1:19" s="25" customFormat="1" ht="29.25" customHeight="1" x14ac:dyDescent="0.2">
      <c r="A191" s="245" t="s">
        <v>134</v>
      </c>
      <c r="B191" s="245"/>
      <c r="C191" s="59" t="s">
        <v>48</v>
      </c>
      <c r="D191" s="59" t="s">
        <v>48</v>
      </c>
      <c r="E191" s="59" t="s">
        <v>48</v>
      </c>
      <c r="F191" s="59" t="s">
        <v>48</v>
      </c>
      <c r="G191" s="59" t="s">
        <v>48</v>
      </c>
      <c r="H191" s="60">
        <f>SUM(H192:H196)</f>
        <v>2757.9</v>
      </c>
      <c r="I191" s="60">
        <f t="shared" ref="I191:J191" si="30">SUM(I192:I196)</f>
        <v>2433.8000000000002</v>
      </c>
      <c r="J191" s="60">
        <f t="shared" si="30"/>
        <v>1713.1000000000001</v>
      </c>
      <c r="K191" s="61">
        <f t="shared" ref="K191:P191" si="31">SUM(K192:K196)</f>
        <v>134</v>
      </c>
      <c r="L191" s="60">
        <f t="shared" si="31"/>
        <v>16078252.9</v>
      </c>
      <c r="M191" s="60">
        <f t="shared" si="31"/>
        <v>0</v>
      </c>
      <c r="N191" s="60">
        <f t="shared" si="31"/>
        <v>0</v>
      </c>
      <c r="O191" s="60">
        <f t="shared" si="31"/>
        <v>0</v>
      </c>
      <c r="P191" s="60">
        <f t="shared" si="31"/>
        <v>16078252.9</v>
      </c>
      <c r="Q191" s="59" t="s">
        <v>48</v>
      </c>
      <c r="R191" s="59" t="s">
        <v>48</v>
      </c>
      <c r="S191" s="50"/>
    </row>
    <row r="192" spans="1:19" s="27" customFormat="1" ht="15.75" x14ac:dyDescent="0.25">
      <c r="A192" s="64">
        <v>163</v>
      </c>
      <c r="B192" s="89" t="s">
        <v>135</v>
      </c>
      <c r="C192" s="64">
        <v>1984</v>
      </c>
      <c r="D192" s="64" t="s">
        <v>171</v>
      </c>
      <c r="E192" s="64" t="s">
        <v>124</v>
      </c>
      <c r="F192" s="64">
        <v>2</v>
      </c>
      <c r="G192" s="64">
        <v>3</v>
      </c>
      <c r="H192" s="65">
        <v>854.3</v>
      </c>
      <c r="I192" s="65">
        <v>764.3</v>
      </c>
      <c r="J192" s="65">
        <v>505.6</v>
      </c>
      <c r="K192" s="66">
        <v>30</v>
      </c>
      <c r="L192" s="65">
        <v>7565041.3999999994</v>
      </c>
      <c r="M192" s="65">
        <v>0</v>
      </c>
      <c r="N192" s="65">
        <v>0</v>
      </c>
      <c r="O192" s="65">
        <v>0</v>
      </c>
      <c r="P192" s="65">
        <v>7565041.3999999994</v>
      </c>
      <c r="Q192" s="65">
        <v>8855.2515509774075</v>
      </c>
      <c r="R192" s="65">
        <v>9898</v>
      </c>
      <c r="S192" s="50"/>
    </row>
    <row r="193" spans="1:19" s="27" customFormat="1" ht="15.75" x14ac:dyDescent="0.25">
      <c r="A193" s="64">
        <v>164</v>
      </c>
      <c r="B193" s="89" t="s">
        <v>136</v>
      </c>
      <c r="C193" s="64">
        <v>1976</v>
      </c>
      <c r="D193" s="64" t="s">
        <v>171</v>
      </c>
      <c r="E193" s="64" t="s">
        <v>124</v>
      </c>
      <c r="F193" s="64">
        <v>2</v>
      </c>
      <c r="G193" s="64">
        <v>2</v>
      </c>
      <c r="H193" s="65">
        <v>362.3</v>
      </c>
      <c r="I193" s="65">
        <v>325.7</v>
      </c>
      <c r="J193" s="65">
        <v>211.1</v>
      </c>
      <c r="K193" s="66">
        <v>21</v>
      </c>
      <c r="L193" s="65">
        <v>2422882.2999999998</v>
      </c>
      <c r="M193" s="65">
        <v>0</v>
      </c>
      <c r="N193" s="65">
        <v>0</v>
      </c>
      <c r="O193" s="65">
        <v>0</v>
      </c>
      <c r="P193" s="65">
        <v>2422882.2999999998</v>
      </c>
      <c r="Q193" s="68">
        <v>6687.502898150703</v>
      </c>
      <c r="R193" s="68">
        <v>7439</v>
      </c>
      <c r="S193" s="50"/>
    </row>
    <row r="194" spans="1:19" s="27" customFormat="1" ht="15.75" x14ac:dyDescent="0.25">
      <c r="A194" s="64">
        <v>165</v>
      </c>
      <c r="B194" s="89" t="s">
        <v>137</v>
      </c>
      <c r="C194" s="64">
        <v>1973</v>
      </c>
      <c r="D194" s="64" t="s">
        <v>171</v>
      </c>
      <c r="E194" s="64" t="s">
        <v>124</v>
      </c>
      <c r="F194" s="64">
        <v>2</v>
      </c>
      <c r="G194" s="64">
        <v>2</v>
      </c>
      <c r="H194" s="65">
        <v>406.7</v>
      </c>
      <c r="I194" s="65">
        <v>337.9</v>
      </c>
      <c r="J194" s="65">
        <v>251.1</v>
      </c>
      <c r="K194" s="66">
        <v>22</v>
      </c>
      <c r="L194" s="65">
        <v>1215088.3999999999</v>
      </c>
      <c r="M194" s="65">
        <v>0</v>
      </c>
      <c r="N194" s="65">
        <v>0</v>
      </c>
      <c r="O194" s="65">
        <v>0</v>
      </c>
      <c r="P194" s="65">
        <v>1215088.3999999999</v>
      </c>
      <c r="Q194" s="68">
        <v>2987.677403491517</v>
      </c>
      <c r="R194" s="68">
        <v>3596</v>
      </c>
      <c r="S194" s="50"/>
    </row>
    <row r="195" spans="1:19" s="27" customFormat="1" ht="15.75" x14ac:dyDescent="0.25">
      <c r="A195" s="64">
        <v>166</v>
      </c>
      <c r="B195" s="89" t="s">
        <v>138</v>
      </c>
      <c r="C195" s="64">
        <v>1969</v>
      </c>
      <c r="D195" s="64" t="s">
        <v>171</v>
      </c>
      <c r="E195" s="64" t="s">
        <v>124</v>
      </c>
      <c r="F195" s="64">
        <v>2</v>
      </c>
      <c r="G195" s="64">
        <v>3</v>
      </c>
      <c r="H195" s="65">
        <v>533</v>
      </c>
      <c r="I195" s="65">
        <v>494.3</v>
      </c>
      <c r="J195" s="65">
        <v>328.1</v>
      </c>
      <c r="K195" s="66">
        <v>31</v>
      </c>
      <c r="L195" s="65">
        <v>1777502.8</v>
      </c>
      <c r="M195" s="65">
        <v>0</v>
      </c>
      <c r="N195" s="65">
        <v>0</v>
      </c>
      <c r="O195" s="65">
        <v>0</v>
      </c>
      <c r="P195" s="65">
        <v>1777502.8</v>
      </c>
      <c r="Q195" s="65">
        <v>3334.9020637898689</v>
      </c>
      <c r="R195" s="65">
        <v>3596</v>
      </c>
      <c r="S195" s="50"/>
    </row>
    <row r="196" spans="1:19" s="27" customFormat="1" ht="15.75" x14ac:dyDescent="0.25">
      <c r="A196" s="64">
        <v>167</v>
      </c>
      <c r="B196" s="89" t="s">
        <v>139</v>
      </c>
      <c r="C196" s="64">
        <v>1968</v>
      </c>
      <c r="D196" s="64" t="s">
        <v>171</v>
      </c>
      <c r="E196" s="64" t="s">
        <v>124</v>
      </c>
      <c r="F196" s="64">
        <v>2</v>
      </c>
      <c r="G196" s="64">
        <v>3</v>
      </c>
      <c r="H196" s="65">
        <v>601.6</v>
      </c>
      <c r="I196" s="65">
        <v>511.6</v>
      </c>
      <c r="J196" s="65">
        <v>417.2</v>
      </c>
      <c r="K196" s="66">
        <v>30</v>
      </c>
      <c r="L196" s="65">
        <v>3097738</v>
      </c>
      <c r="M196" s="65">
        <v>0</v>
      </c>
      <c r="N196" s="65">
        <v>0</v>
      </c>
      <c r="O196" s="65">
        <v>0</v>
      </c>
      <c r="P196" s="65">
        <v>3097738</v>
      </c>
      <c r="Q196" s="65">
        <v>5149.1655585106382</v>
      </c>
      <c r="R196" s="65">
        <v>6055</v>
      </c>
      <c r="S196" s="50"/>
    </row>
    <row r="197" spans="1:19" s="25" customFormat="1" ht="28.5" customHeight="1" x14ac:dyDescent="0.2">
      <c r="A197" s="245" t="s">
        <v>239</v>
      </c>
      <c r="B197" s="245"/>
      <c r="C197" s="59" t="s">
        <v>48</v>
      </c>
      <c r="D197" s="59" t="s">
        <v>48</v>
      </c>
      <c r="E197" s="59" t="s">
        <v>48</v>
      </c>
      <c r="F197" s="59" t="s">
        <v>48</v>
      </c>
      <c r="G197" s="59" t="s">
        <v>48</v>
      </c>
      <c r="H197" s="60">
        <f>SUM(H198:H199)</f>
        <v>715.2</v>
      </c>
      <c r="I197" s="60">
        <f t="shared" ref="I197:P197" si="32">SUM(I198:I199)</f>
        <v>715.2</v>
      </c>
      <c r="J197" s="60">
        <f t="shared" si="32"/>
        <v>293.12</v>
      </c>
      <c r="K197" s="61">
        <f t="shared" si="32"/>
        <v>30</v>
      </c>
      <c r="L197" s="60">
        <f t="shared" si="32"/>
        <v>7990929.5999999996</v>
      </c>
      <c r="M197" s="60">
        <f t="shared" si="32"/>
        <v>0</v>
      </c>
      <c r="N197" s="60">
        <f t="shared" si="32"/>
        <v>0</v>
      </c>
      <c r="O197" s="60">
        <f t="shared" si="32"/>
        <v>0</v>
      </c>
      <c r="P197" s="60">
        <f t="shared" si="32"/>
        <v>7990929.5999999996</v>
      </c>
      <c r="Q197" s="59" t="s">
        <v>48</v>
      </c>
      <c r="R197" s="59" t="s">
        <v>48</v>
      </c>
      <c r="S197" s="50"/>
    </row>
    <row r="198" spans="1:19" s="27" customFormat="1" ht="15.75" x14ac:dyDescent="0.2">
      <c r="A198" s="64">
        <v>168</v>
      </c>
      <c r="B198" s="63" t="s">
        <v>140</v>
      </c>
      <c r="C198" s="64">
        <v>1965</v>
      </c>
      <c r="D198" s="64" t="s">
        <v>171</v>
      </c>
      <c r="E198" s="64" t="s">
        <v>105</v>
      </c>
      <c r="F198" s="64">
        <v>2</v>
      </c>
      <c r="G198" s="64">
        <v>2</v>
      </c>
      <c r="H198" s="68">
        <v>352.4</v>
      </c>
      <c r="I198" s="68">
        <v>352.4</v>
      </c>
      <c r="J198" s="68">
        <v>126.6</v>
      </c>
      <c r="K198" s="66">
        <v>17</v>
      </c>
      <c r="L198" s="65">
        <v>3937365.1999999997</v>
      </c>
      <c r="M198" s="65">
        <v>0</v>
      </c>
      <c r="N198" s="65">
        <v>0</v>
      </c>
      <c r="O198" s="65">
        <v>0</v>
      </c>
      <c r="P198" s="65">
        <v>3937365.1999999997</v>
      </c>
      <c r="Q198" s="68">
        <v>11173</v>
      </c>
      <c r="R198" s="65">
        <v>11173</v>
      </c>
      <c r="S198" s="50"/>
    </row>
    <row r="199" spans="1:19" s="27" customFormat="1" ht="15.75" x14ac:dyDescent="0.2">
      <c r="A199" s="64">
        <v>169</v>
      </c>
      <c r="B199" s="63" t="s">
        <v>141</v>
      </c>
      <c r="C199" s="64">
        <v>1966</v>
      </c>
      <c r="D199" s="64" t="s">
        <v>171</v>
      </c>
      <c r="E199" s="64" t="s">
        <v>105</v>
      </c>
      <c r="F199" s="64">
        <v>2</v>
      </c>
      <c r="G199" s="64">
        <v>1</v>
      </c>
      <c r="H199" s="68">
        <v>362.8</v>
      </c>
      <c r="I199" s="68">
        <v>362.8</v>
      </c>
      <c r="J199" s="68">
        <v>166.52</v>
      </c>
      <c r="K199" s="66">
        <v>13</v>
      </c>
      <c r="L199" s="65">
        <v>4053564.4</v>
      </c>
      <c r="M199" s="65">
        <v>0</v>
      </c>
      <c r="N199" s="65">
        <v>0</v>
      </c>
      <c r="O199" s="65">
        <v>0</v>
      </c>
      <c r="P199" s="65">
        <v>4053564.4</v>
      </c>
      <c r="Q199" s="68">
        <v>11173</v>
      </c>
      <c r="R199" s="65">
        <v>11173</v>
      </c>
      <c r="S199" s="50"/>
    </row>
    <row r="200" spans="1:19" ht="39.75" customHeight="1" x14ac:dyDescent="0.2">
      <c r="A200" s="250" t="s">
        <v>480</v>
      </c>
      <c r="B200" s="251"/>
      <c r="C200" s="251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2"/>
    </row>
    <row r="201" spans="1:19" ht="15.75" customHeight="1" x14ac:dyDescent="0.2">
      <c r="A201" s="245" t="s">
        <v>47</v>
      </c>
      <c r="B201" s="245"/>
      <c r="C201" s="59" t="s">
        <v>48</v>
      </c>
      <c r="D201" s="59" t="s">
        <v>48</v>
      </c>
      <c r="E201" s="59" t="s">
        <v>48</v>
      </c>
      <c r="F201" s="59" t="s">
        <v>48</v>
      </c>
      <c r="G201" s="59" t="s">
        <v>48</v>
      </c>
      <c r="H201" s="60">
        <f>H202++H204+H209+H222+H227+H229+H232+H241+H246+H248+H252+H256+H258+H303+H305+H307+H309+H312+H316+H320</f>
        <v>338944.39999999985</v>
      </c>
      <c r="I201" s="60">
        <f>I202++I204+I209+I222+I227+I229+I232+I241+I246+I248+I252+I256+I258+I303+I305+I307+I309+I312+I316+I320</f>
        <v>296664.93999999994</v>
      </c>
      <c r="J201" s="60">
        <f>J202++J204+J209+J222+J227+J229+J232+J241+J246+J248+J252+J256+J258+J303+J305+J307+J309+J312+J316+J320</f>
        <v>261389.30000000002</v>
      </c>
      <c r="K201" s="61">
        <f>K202++K204+K209+K222+K227+K229+K232+K241+K246+K248+K252+K256+K258+K303+K305+K307+K309+K312+K316+K320</f>
        <v>12346</v>
      </c>
      <c r="L201" s="60">
        <f>L202+L204+L209+L222+L227+L229+L232+L241+L246+L248+L252+L256+L258+L303+L305+L307+L309+L312+L316+L320</f>
        <v>573273427.36000013</v>
      </c>
      <c r="M201" s="60">
        <f>M202++M204+M209+M222+M227+M229+M232+M241+M246+M248+M252+M256+M258+M303+M305+M307+M309+M312+M316+M320</f>
        <v>0</v>
      </c>
      <c r="N201" s="60">
        <v>0</v>
      </c>
      <c r="O201" s="60">
        <v>200000</v>
      </c>
      <c r="P201" s="60">
        <f>P202+P204+P209+P222+P227+P229+P232+P241+P246+P248+P252+P256+P258+P303+P305+P307+P309+P312+P316+P320</f>
        <v>573073427.36000013</v>
      </c>
      <c r="Q201" s="60" t="s">
        <v>48</v>
      </c>
      <c r="R201" s="60" t="s">
        <v>48</v>
      </c>
      <c r="S201" s="58"/>
    </row>
    <row r="202" spans="1:19" ht="28.5" customHeight="1" x14ac:dyDescent="0.2">
      <c r="A202" s="245" t="s">
        <v>20</v>
      </c>
      <c r="B202" s="245"/>
      <c r="C202" s="59" t="s">
        <v>48</v>
      </c>
      <c r="D202" s="59" t="s">
        <v>48</v>
      </c>
      <c r="E202" s="59" t="s">
        <v>48</v>
      </c>
      <c r="F202" s="59" t="s">
        <v>48</v>
      </c>
      <c r="G202" s="59" t="s">
        <v>48</v>
      </c>
      <c r="H202" s="60">
        <f>SUM(H203:H203)</f>
        <v>4502.5</v>
      </c>
      <c r="I202" s="60">
        <f>SUM(I203:I203)</f>
        <v>4140.3999999999996</v>
      </c>
      <c r="J202" s="60">
        <f>SUM(J203:J203)</f>
        <v>3962.3</v>
      </c>
      <c r="K202" s="61">
        <f>SUM(K203:K203)</f>
        <v>155</v>
      </c>
      <c r="L202" s="60">
        <v>4736617.5999999996</v>
      </c>
      <c r="M202" s="60">
        <v>0</v>
      </c>
      <c r="N202" s="60">
        <v>0</v>
      </c>
      <c r="O202" s="60">
        <v>0</v>
      </c>
      <c r="P202" s="60">
        <v>4736617.5999999996</v>
      </c>
      <c r="Q202" s="60" t="s">
        <v>48</v>
      </c>
      <c r="R202" s="60" t="s">
        <v>48</v>
      </c>
    </row>
    <row r="203" spans="1:19" ht="15.75" x14ac:dyDescent="0.25">
      <c r="A203" s="64">
        <v>1</v>
      </c>
      <c r="B203" s="63" t="s">
        <v>309</v>
      </c>
      <c r="C203" s="64">
        <v>1990</v>
      </c>
      <c r="D203" s="64" t="s">
        <v>171</v>
      </c>
      <c r="E203" s="64" t="s">
        <v>170</v>
      </c>
      <c r="F203" s="64">
        <v>9</v>
      </c>
      <c r="G203" s="64">
        <v>2</v>
      </c>
      <c r="H203" s="65">
        <v>4502.5</v>
      </c>
      <c r="I203" s="65">
        <v>4140.3999999999996</v>
      </c>
      <c r="J203" s="65">
        <v>3962.3</v>
      </c>
      <c r="K203" s="66">
        <v>155</v>
      </c>
      <c r="L203" s="65">
        <v>4736617.5999999996</v>
      </c>
      <c r="M203" s="65">
        <v>0</v>
      </c>
      <c r="N203" s="65">
        <v>0</v>
      </c>
      <c r="O203" s="65">
        <v>0</v>
      </c>
      <c r="P203" s="67">
        <v>4736617.5999999996</v>
      </c>
      <c r="Q203" s="65">
        <f>L203/H203</f>
        <v>1051.9972459744586</v>
      </c>
      <c r="R203" s="65">
        <v>1144</v>
      </c>
    </row>
    <row r="204" spans="1:19" ht="28.5" customHeight="1" x14ac:dyDescent="0.2">
      <c r="A204" s="245" t="s">
        <v>21</v>
      </c>
      <c r="B204" s="245"/>
      <c r="C204" s="59" t="s">
        <v>48</v>
      </c>
      <c r="D204" s="59" t="s">
        <v>48</v>
      </c>
      <c r="E204" s="59" t="s">
        <v>48</v>
      </c>
      <c r="F204" s="59" t="s">
        <v>48</v>
      </c>
      <c r="G204" s="59" t="s">
        <v>48</v>
      </c>
      <c r="H204" s="60">
        <f>SUM(H205:H208)</f>
        <v>24306.1</v>
      </c>
      <c r="I204" s="60">
        <f>SUM(I205:I208)</f>
        <v>18958.900000000001</v>
      </c>
      <c r="J204" s="60">
        <f>SUM(J205:J208)</f>
        <v>15658.400000000001</v>
      </c>
      <c r="K204" s="61">
        <f>SUM(K205:K208)</f>
        <v>659</v>
      </c>
      <c r="L204" s="60">
        <v>27964377.5</v>
      </c>
      <c r="M204" s="60">
        <f>SUM(M205:M208)</f>
        <v>0</v>
      </c>
      <c r="N204" s="60">
        <v>0</v>
      </c>
      <c r="O204" s="60">
        <v>0</v>
      </c>
      <c r="P204" s="60">
        <v>27964377.5</v>
      </c>
      <c r="Q204" s="60" t="s">
        <v>48</v>
      </c>
      <c r="R204" s="60" t="s">
        <v>48</v>
      </c>
    </row>
    <row r="205" spans="1:19" ht="15.75" x14ac:dyDescent="0.2">
      <c r="A205" s="101">
        <v>2</v>
      </c>
      <c r="B205" s="102" t="s">
        <v>310</v>
      </c>
      <c r="C205" s="103">
        <v>1981</v>
      </c>
      <c r="D205" s="59" t="s">
        <v>171</v>
      </c>
      <c r="E205" s="103" t="s">
        <v>110</v>
      </c>
      <c r="F205" s="103">
        <v>5</v>
      </c>
      <c r="G205" s="103">
        <v>4</v>
      </c>
      <c r="H205" s="104">
        <v>4726.8999999999996</v>
      </c>
      <c r="I205" s="104">
        <v>2909.2</v>
      </c>
      <c r="J205" s="104">
        <v>2695.2</v>
      </c>
      <c r="K205" s="105">
        <v>99</v>
      </c>
      <c r="L205" s="65">
        <v>4291070</v>
      </c>
      <c r="M205" s="65">
        <v>0</v>
      </c>
      <c r="N205" s="65">
        <v>0</v>
      </c>
      <c r="O205" s="65">
        <v>0</v>
      </c>
      <c r="P205" s="65">
        <v>4291070</v>
      </c>
      <c r="Q205" s="65">
        <f>L205/H205</f>
        <v>907.79792252850712</v>
      </c>
      <c r="R205" s="106">
        <v>1475</v>
      </c>
    </row>
    <row r="206" spans="1:19" ht="15.75" x14ac:dyDescent="0.2">
      <c r="A206" s="101">
        <v>3</v>
      </c>
      <c r="B206" s="102" t="s">
        <v>311</v>
      </c>
      <c r="C206" s="103">
        <v>1969</v>
      </c>
      <c r="D206" s="59" t="s">
        <v>171</v>
      </c>
      <c r="E206" s="103" t="s">
        <v>110</v>
      </c>
      <c r="F206" s="103">
        <v>5</v>
      </c>
      <c r="G206" s="103">
        <v>4</v>
      </c>
      <c r="H206" s="104">
        <v>4636.2</v>
      </c>
      <c r="I206" s="104">
        <v>4298.3</v>
      </c>
      <c r="J206" s="104">
        <v>2268</v>
      </c>
      <c r="K206" s="105">
        <v>130</v>
      </c>
      <c r="L206" s="65">
        <v>6339992.5</v>
      </c>
      <c r="M206" s="65">
        <v>0</v>
      </c>
      <c r="N206" s="65">
        <v>0</v>
      </c>
      <c r="O206" s="65">
        <v>0</v>
      </c>
      <c r="P206" s="65">
        <v>6339992.5</v>
      </c>
      <c r="Q206" s="65">
        <f t="shared" ref="Q206:Q208" si="33">L206/H206</f>
        <v>1367.4976273672405</v>
      </c>
      <c r="R206" s="106">
        <v>1475</v>
      </c>
    </row>
    <row r="207" spans="1:19" ht="15.75" x14ac:dyDescent="0.2">
      <c r="A207" s="101">
        <f>A206+1</f>
        <v>4</v>
      </c>
      <c r="B207" s="102" t="s">
        <v>312</v>
      </c>
      <c r="C207" s="103">
        <v>1980</v>
      </c>
      <c r="D207" s="103" t="s">
        <v>171</v>
      </c>
      <c r="E207" s="103" t="s">
        <v>110</v>
      </c>
      <c r="F207" s="103">
        <v>5</v>
      </c>
      <c r="G207" s="103">
        <v>10</v>
      </c>
      <c r="H207" s="104">
        <v>8182.2</v>
      </c>
      <c r="I207" s="104">
        <v>7302.9</v>
      </c>
      <c r="J207" s="104">
        <v>6848</v>
      </c>
      <c r="K207" s="105">
        <v>275</v>
      </c>
      <c r="L207" s="65">
        <v>10771777.5</v>
      </c>
      <c r="M207" s="65">
        <v>0</v>
      </c>
      <c r="N207" s="65">
        <v>0</v>
      </c>
      <c r="O207" s="65">
        <v>0</v>
      </c>
      <c r="P207" s="65">
        <v>10771777.5</v>
      </c>
      <c r="Q207" s="65">
        <f t="shared" si="33"/>
        <v>1316.4891471731319</v>
      </c>
      <c r="R207" s="106">
        <v>1475</v>
      </c>
    </row>
    <row r="208" spans="1:19" ht="15.75" x14ac:dyDescent="0.2">
      <c r="A208" s="101">
        <f>A207+1</f>
        <v>5</v>
      </c>
      <c r="B208" s="102" t="s">
        <v>313</v>
      </c>
      <c r="C208" s="103">
        <v>1984</v>
      </c>
      <c r="D208" s="59" t="s">
        <v>314</v>
      </c>
      <c r="E208" s="103" t="s">
        <v>110</v>
      </c>
      <c r="F208" s="103">
        <v>5</v>
      </c>
      <c r="G208" s="103">
        <v>4</v>
      </c>
      <c r="H208" s="104">
        <v>6760.8</v>
      </c>
      <c r="I208" s="104">
        <v>4448.5</v>
      </c>
      <c r="J208" s="104">
        <v>3847.2</v>
      </c>
      <c r="K208" s="105">
        <v>155</v>
      </c>
      <c r="L208" s="65">
        <v>6561537.5</v>
      </c>
      <c r="M208" s="65">
        <v>0</v>
      </c>
      <c r="N208" s="65">
        <v>0</v>
      </c>
      <c r="O208" s="65">
        <v>0</v>
      </c>
      <c r="P208" s="65">
        <v>6561537.5</v>
      </c>
      <c r="Q208" s="65">
        <f t="shared" si="33"/>
        <v>970.52678677079632</v>
      </c>
      <c r="R208" s="106">
        <v>1475</v>
      </c>
    </row>
    <row r="209" spans="1:18" ht="30.75" customHeight="1" x14ac:dyDescent="0.2">
      <c r="A209" s="245" t="s">
        <v>91</v>
      </c>
      <c r="B209" s="245"/>
      <c r="C209" s="59" t="s">
        <v>48</v>
      </c>
      <c r="D209" s="59" t="s">
        <v>48</v>
      </c>
      <c r="E209" s="59" t="s">
        <v>48</v>
      </c>
      <c r="F209" s="59" t="s">
        <v>48</v>
      </c>
      <c r="G209" s="59" t="s">
        <v>48</v>
      </c>
      <c r="H209" s="60">
        <f>SUM(H210:H221)</f>
        <v>78659.400000000009</v>
      </c>
      <c r="I209" s="60">
        <f>SUM(I210:I221)</f>
        <v>64972.80000000001</v>
      </c>
      <c r="J209" s="60">
        <f>SUM(J210:J221)</f>
        <v>60639.700000000004</v>
      </c>
      <c r="K209" s="61">
        <f>SUM(K210:K221)</f>
        <v>2761</v>
      </c>
      <c r="L209" s="60">
        <v>65944020.300000004</v>
      </c>
      <c r="M209" s="60">
        <f>SUM(M210:M221)</f>
        <v>0</v>
      </c>
      <c r="N209" s="60">
        <v>0</v>
      </c>
      <c r="O209" s="60">
        <v>0</v>
      </c>
      <c r="P209" s="60">
        <v>65944020.300000004</v>
      </c>
      <c r="Q209" s="60" t="s">
        <v>48</v>
      </c>
      <c r="R209" s="60" t="s">
        <v>48</v>
      </c>
    </row>
    <row r="210" spans="1:18" ht="15.75" x14ac:dyDescent="0.25">
      <c r="A210" s="64">
        <v>6</v>
      </c>
      <c r="B210" s="107" t="s">
        <v>315</v>
      </c>
      <c r="C210" s="108">
        <v>1989</v>
      </c>
      <c r="D210" s="103" t="s">
        <v>171</v>
      </c>
      <c r="E210" s="109" t="s">
        <v>316</v>
      </c>
      <c r="F210" s="108">
        <v>9</v>
      </c>
      <c r="G210" s="108">
        <v>3</v>
      </c>
      <c r="H210" s="110">
        <v>8069.8</v>
      </c>
      <c r="I210" s="110">
        <v>6560.5</v>
      </c>
      <c r="J210" s="110">
        <v>6090.8</v>
      </c>
      <c r="K210" s="111">
        <v>261</v>
      </c>
      <c r="L210" s="65">
        <v>6186551.5</v>
      </c>
      <c r="M210" s="110">
        <v>0</v>
      </c>
      <c r="N210" s="110">
        <v>0</v>
      </c>
      <c r="O210" s="110">
        <v>0</v>
      </c>
      <c r="P210" s="91">
        <v>6186551.5</v>
      </c>
      <c r="Q210" s="65">
        <f>L210/H210</f>
        <v>766.63008996505494</v>
      </c>
      <c r="R210" s="110">
        <v>943</v>
      </c>
    </row>
    <row r="211" spans="1:18" ht="15.75" x14ac:dyDescent="0.25">
      <c r="A211" s="64">
        <v>7</v>
      </c>
      <c r="B211" s="107" t="s">
        <v>317</v>
      </c>
      <c r="C211" s="108">
        <v>1988</v>
      </c>
      <c r="D211" s="103" t="s">
        <v>171</v>
      </c>
      <c r="E211" s="109" t="s">
        <v>318</v>
      </c>
      <c r="F211" s="108">
        <v>9</v>
      </c>
      <c r="G211" s="108">
        <v>3</v>
      </c>
      <c r="H211" s="110">
        <v>7510.3</v>
      </c>
      <c r="I211" s="110">
        <v>6158.3</v>
      </c>
      <c r="J211" s="110">
        <v>5807.3</v>
      </c>
      <c r="K211" s="111">
        <v>289</v>
      </c>
      <c r="L211" s="65">
        <v>5807276.9000000004</v>
      </c>
      <c r="M211" s="110">
        <v>0</v>
      </c>
      <c r="N211" s="110">
        <v>0</v>
      </c>
      <c r="O211" s="110">
        <v>0</v>
      </c>
      <c r="P211" s="91">
        <v>5807276.9000000004</v>
      </c>
      <c r="Q211" s="65">
        <f t="shared" ref="Q211:Q221" si="34">L211/H211</f>
        <v>773.24166810913016</v>
      </c>
      <c r="R211" s="110">
        <v>943</v>
      </c>
    </row>
    <row r="212" spans="1:18" ht="15.75" x14ac:dyDescent="0.25">
      <c r="A212" s="64">
        <v>8</v>
      </c>
      <c r="B212" s="107" t="s">
        <v>319</v>
      </c>
      <c r="C212" s="108">
        <v>1988</v>
      </c>
      <c r="D212" s="103" t="s">
        <v>171</v>
      </c>
      <c r="E212" s="109" t="s">
        <v>318</v>
      </c>
      <c r="F212" s="108">
        <v>9</v>
      </c>
      <c r="G212" s="108">
        <v>2</v>
      </c>
      <c r="H212" s="110">
        <v>4999.6000000000004</v>
      </c>
      <c r="I212" s="110">
        <v>4112.3999999999996</v>
      </c>
      <c r="J212" s="110">
        <v>3710.6</v>
      </c>
      <c r="K212" s="111">
        <v>203</v>
      </c>
      <c r="L212" s="65">
        <v>3877993.1999999997</v>
      </c>
      <c r="M212" s="110">
        <v>0</v>
      </c>
      <c r="N212" s="110">
        <v>0</v>
      </c>
      <c r="O212" s="110">
        <v>0</v>
      </c>
      <c r="P212" s="91">
        <v>3877993.1999999997</v>
      </c>
      <c r="Q212" s="65">
        <f t="shared" si="34"/>
        <v>775.66069285542835</v>
      </c>
      <c r="R212" s="110">
        <v>943</v>
      </c>
    </row>
    <row r="213" spans="1:18" ht="15.75" x14ac:dyDescent="0.25">
      <c r="A213" s="64">
        <v>9</v>
      </c>
      <c r="B213" s="107" t="s">
        <v>320</v>
      </c>
      <c r="C213" s="108">
        <v>1988</v>
      </c>
      <c r="D213" s="103" t="s">
        <v>171</v>
      </c>
      <c r="E213" s="109" t="s">
        <v>318</v>
      </c>
      <c r="F213" s="108">
        <v>9</v>
      </c>
      <c r="G213" s="108">
        <v>2</v>
      </c>
      <c r="H213" s="112">
        <v>4083.9</v>
      </c>
      <c r="I213" s="112">
        <v>4010.9</v>
      </c>
      <c r="J213" s="110">
        <v>3793.7</v>
      </c>
      <c r="K213" s="111">
        <v>153</v>
      </c>
      <c r="L213" s="65">
        <v>3782278.7</v>
      </c>
      <c r="M213" s="110">
        <v>0</v>
      </c>
      <c r="N213" s="110">
        <v>0</v>
      </c>
      <c r="O213" s="110">
        <v>0</v>
      </c>
      <c r="P213" s="91">
        <v>3782278.7</v>
      </c>
      <c r="Q213" s="65">
        <f t="shared" si="34"/>
        <v>926.14380861431482</v>
      </c>
      <c r="R213" s="110">
        <v>943</v>
      </c>
    </row>
    <row r="214" spans="1:18" ht="15.75" x14ac:dyDescent="0.25">
      <c r="A214" s="64">
        <v>10</v>
      </c>
      <c r="B214" s="107" t="s">
        <v>321</v>
      </c>
      <c r="C214" s="108">
        <v>1988</v>
      </c>
      <c r="D214" s="103" t="s">
        <v>171</v>
      </c>
      <c r="E214" s="109" t="s">
        <v>318</v>
      </c>
      <c r="F214" s="108">
        <v>9</v>
      </c>
      <c r="G214" s="108">
        <v>2</v>
      </c>
      <c r="H214" s="112">
        <v>4126.6000000000004</v>
      </c>
      <c r="I214" s="112">
        <v>4056.2</v>
      </c>
      <c r="J214" s="110">
        <v>3886.9</v>
      </c>
      <c r="K214" s="111">
        <v>179</v>
      </c>
      <c r="L214" s="65">
        <v>3824996.5999999996</v>
      </c>
      <c r="M214" s="110">
        <v>0</v>
      </c>
      <c r="N214" s="110">
        <v>0</v>
      </c>
      <c r="O214" s="110">
        <v>0</v>
      </c>
      <c r="P214" s="91">
        <v>3824996.5999999996</v>
      </c>
      <c r="Q214" s="65">
        <f t="shared" si="34"/>
        <v>926.91237338244548</v>
      </c>
      <c r="R214" s="110">
        <v>943</v>
      </c>
    </row>
    <row r="215" spans="1:18" ht="15.75" x14ac:dyDescent="0.25">
      <c r="A215" s="64">
        <v>11</v>
      </c>
      <c r="B215" s="107" t="s">
        <v>322</v>
      </c>
      <c r="C215" s="108">
        <v>1987</v>
      </c>
      <c r="D215" s="103" t="s">
        <v>171</v>
      </c>
      <c r="E215" s="109" t="s">
        <v>318</v>
      </c>
      <c r="F215" s="108">
        <v>9</v>
      </c>
      <c r="G215" s="108">
        <v>3</v>
      </c>
      <c r="H215" s="110">
        <v>7667.5</v>
      </c>
      <c r="I215" s="110">
        <v>6269.2</v>
      </c>
      <c r="J215" s="110">
        <v>5899.3</v>
      </c>
      <c r="K215" s="111">
        <v>278</v>
      </c>
      <c r="L215" s="65">
        <v>5911855.5999999996</v>
      </c>
      <c r="M215" s="110">
        <v>0</v>
      </c>
      <c r="N215" s="110">
        <v>0</v>
      </c>
      <c r="O215" s="110">
        <v>0</v>
      </c>
      <c r="P215" s="91">
        <v>5911855.5999999996</v>
      </c>
      <c r="Q215" s="65">
        <f t="shared" si="34"/>
        <v>771.02779263123568</v>
      </c>
      <c r="R215" s="110">
        <v>943</v>
      </c>
    </row>
    <row r="216" spans="1:18" ht="15.75" x14ac:dyDescent="0.25">
      <c r="A216" s="64">
        <v>12</v>
      </c>
      <c r="B216" s="107" t="s">
        <v>323</v>
      </c>
      <c r="C216" s="108">
        <v>1987</v>
      </c>
      <c r="D216" s="103" t="s">
        <v>171</v>
      </c>
      <c r="E216" s="109" t="s">
        <v>318</v>
      </c>
      <c r="F216" s="108">
        <v>9</v>
      </c>
      <c r="G216" s="108">
        <v>2</v>
      </c>
      <c r="H216" s="110">
        <v>5171.3999999999996</v>
      </c>
      <c r="I216" s="110">
        <v>4310.6000000000004</v>
      </c>
      <c r="J216" s="110">
        <v>4069.1</v>
      </c>
      <c r="K216" s="111">
        <v>191</v>
      </c>
      <c r="L216" s="65">
        <v>4064895.8000000003</v>
      </c>
      <c r="M216" s="110">
        <v>0</v>
      </c>
      <c r="N216" s="110">
        <v>0</v>
      </c>
      <c r="O216" s="110">
        <v>0</v>
      </c>
      <c r="P216" s="91">
        <v>4064895.8000000003</v>
      </c>
      <c r="Q216" s="65">
        <f t="shared" si="34"/>
        <v>786.03391731446038</v>
      </c>
      <c r="R216" s="110">
        <v>943</v>
      </c>
    </row>
    <row r="217" spans="1:18" ht="15.75" x14ac:dyDescent="0.25">
      <c r="A217" s="64">
        <v>13</v>
      </c>
      <c r="B217" s="107" t="s">
        <v>324</v>
      </c>
      <c r="C217" s="108">
        <v>1988</v>
      </c>
      <c r="D217" s="103" t="s">
        <v>171</v>
      </c>
      <c r="E217" s="109" t="s">
        <v>316</v>
      </c>
      <c r="F217" s="108">
        <v>9</v>
      </c>
      <c r="G217" s="108">
        <v>6</v>
      </c>
      <c r="H217" s="110">
        <v>14410.7</v>
      </c>
      <c r="I217" s="110">
        <v>11740.2</v>
      </c>
      <c r="J217" s="110">
        <v>11615.8</v>
      </c>
      <c r="K217" s="111">
        <v>421</v>
      </c>
      <c r="L217" s="65">
        <v>11071008.600000001</v>
      </c>
      <c r="M217" s="110">
        <v>0</v>
      </c>
      <c r="N217" s="110">
        <v>0</v>
      </c>
      <c r="O217" s="110">
        <v>0</v>
      </c>
      <c r="P217" s="91">
        <v>11071008.600000001</v>
      </c>
      <c r="Q217" s="65">
        <f t="shared" si="34"/>
        <v>768.24918983810642</v>
      </c>
      <c r="R217" s="110">
        <v>943</v>
      </c>
    </row>
    <row r="218" spans="1:18" ht="15.75" x14ac:dyDescent="0.25">
      <c r="A218" s="64">
        <v>14</v>
      </c>
      <c r="B218" s="107" t="s">
        <v>325</v>
      </c>
      <c r="C218" s="108">
        <v>1989</v>
      </c>
      <c r="D218" s="103" t="s">
        <v>171</v>
      </c>
      <c r="E218" s="109" t="s">
        <v>318</v>
      </c>
      <c r="F218" s="108">
        <v>9</v>
      </c>
      <c r="G218" s="108">
        <v>5</v>
      </c>
      <c r="H218" s="110">
        <v>12841.7</v>
      </c>
      <c r="I218" s="110">
        <v>10723.8</v>
      </c>
      <c r="J218" s="110">
        <v>10534.9</v>
      </c>
      <c r="K218" s="111">
        <v>428</v>
      </c>
      <c r="L218" s="65">
        <v>10112543.399999999</v>
      </c>
      <c r="M218" s="110">
        <v>0</v>
      </c>
      <c r="N218" s="110">
        <v>0</v>
      </c>
      <c r="O218" s="110">
        <v>0</v>
      </c>
      <c r="P218" s="91">
        <v>10112543.399999999</v>
      </c>
      <c r="Q218" s="65">
        <f t="shared" si="34"/>
        <v>787.47700070862879</v>
      </c>
      <c r="R218" s="110">
        <v>943</v>
      </c>
    </row>
    <row r="219" spans="1:18" ht="15.75" x14ac:dyDescent="0.25">
      <c r="A219" s="64">
        <v>15</v>
      </c>
      <c r="B219" s="107" t="s">
        <v>326</v>
      </c>
      <c r="C219" s="108">
        <v>1992</v>
      </c>
      <c r="D219" s="103" t="s">
        <v>171</v>
      </c>
      <c r="E219" s="109" t="s">
        <v>316</v>
      </c>
      <c r="F219" s="108">
        <v>9</v>
      </c>
      <c r="G219" s="108">
        <v>3</v>
      </c>
      <c r="H219" s="110">
        <v>5804.5</v>
      </c>
      <c r="I219" s="110">
        <v>4573.3999999999996</v>
      </c>
      <c r="J219" s="110">
        <v>4455.7</v>
      </c>
      <c r="K219" s="111">
        <v>163</v>
      </c>
      <c r="L219" s="65">
        <v>4312716.1999999993</v>
      </c>
      <c r="M219" s="110">
        <v>0</v>
      </c>
      <c r="N219" s="110">
        <v>0</v>
      </c>
      <c r="O219" s="110">
        <v>0</v>
      </c>
      <c r="P219" s="91">
        <v>4312716.1999999993</v>
      </c>
      <c r="Q219" s="65">
        <f t="shared" si="34"/>
        <v>742.99529675251949</v>
      </c>
      <c r="R219" s="110">
        <v>943</v>
      </c>
    </row>
    <row r="220" spans="1:18" ht="15.75" x14ac:dyDescent="0.25">
      <c r="A220" s="64">
        <v>16</v>
      </c>
      <c r="B220" s="107" t="s">
        <v>327</v>
      </c>
      <c r="C220" s="108">
        <v>1987</v>
      </c>
      <c r="D220" s="103" t="s">
        <v>171</v>
      </c>
      <c r="E220" s="109" t="s">
        <v>316</v>
      </c>
      <c r="F220" s="113">
        <v>0.83333333333333337</v>
      </c>
      <c r="G220" s="108">
        <v>2</v>
      </c>
      <c r="H220" s="112">
        <v>3126.6</v>
      </c>
      <c r="I220" s="112">
        <v>1922.4</v>
      </c>
      <c r="J220" s="110">
        <v>742.8</v>
      </c>
      <c r="K220" s="111">
        <v>154</v>
      </c>
      <c r="L220" s="65">
        <v>2341483.2000000002</v>
      </c>
      <c r="M220" s="110">
        <v>0</v>
      </c>
      <c r="N220" s="110">
        <v>0</v>
      </c>
      <c r="O220" s="110">
        <v>0</v>
      </c>
      <c r="P220" s="91">
        <v>2341483.2000000002</v>
      </c>
      <c r="Q220" s="65">
        <f t="shared" si="34"/>
        <v>748.89119170984463</v>
      </c>
      <c r="R220" s="110">
        <v>1218</v>
      </c>
    </row>
    <row r="221" spans="1:18" ht="15.75" x14ac:dyDescent="0.25">
      <c r="A221" s="64">
        <v>17</v>
      </c>
      <c r="B221" s="114" t="s">
        <v>328</v>
      </c>
      <c r="C221" s="108">
        <v>1965</v>
      </c>
      <c r="D221" s="103" t="s">
        <v>171</v>
      </c>
      <c r="E221" s="109" t="s">
        <v>316</v>
      </c>
      <c r="F221" s="115">
        <v>2</v>
      </c>
      <c r="G221" s="115">
        <v>2</v>
      </c>
      <c r="H221" s="116">
        <v>846.8</v>
      </c>
      <c r="I221" s="116">
        <v>534.9</v>
      </c>
      <c r="J221" s="117">
        <v>32.799999999999997</v>
      </c>
      <c r="K221" s="111">
        <v>41</v>
      </c>
      <c r="L221" s="65">
        <v>4650420.5999999996</v>
      </c>
      <c r="M221" s="110">
        <v>0</v>
      </c>
      <c r="N221" s="110">
        <v>0</v>
      </c>
      <c r="O221" s="110">
        <v>0</v>
      </c>
      <c r="P221" s="117">
        <v>4650420.5999999996</v>
      </c>
      <c r="Q221" s="65">
        <f t="shared" si="34"/>
        <v>5491.7579121398203</v>
      </c>
      <c r="R221" s="110">
        <v>5822</v>
      </c>
    </row>
    <row r="222" spans="1:18" ht="33" customHeight="1" x14ac:dyDescent="0.2">
      <c r="A222" s="246" t="s">
        <v>23</v>
      </c>
      <c r="B222" s="247"/>
      <c r="C222" s="59" t="s">
        <v>48</v>
      </c>
      <c r="D222" s="59" t="s">
        <v>48</v>
      </c>
      <c r="E222" s="59" t="s">
        <v>48</v>
      </c>
      <c r="F222" s="59" t="s">
        <v>48</v>
      </c>
      <c r="G222" s="59" t="s">
        <v>48</v>
      </c>
      <c r="H222" s="60">
        <f t="shared" ref="H222:M222" si="35">SUM(H223:H226)</f>
        <v>3773.7999999999997</v>
      </c>
      <c r="I222" s="60">
        <f t="shared" si="35"/>
        <v>3386.4</v>
      </c>
      <c r="J222" s="60">
        <f t="shared" si="35"/>
        <v>2560.1999999999998</v>
      </c>
      <c r="K222" s="61">
        <f t="shared" si="35"/>
        <v>147</v>
      </c>
      <c r="L222" s="60">
        <v>9629246.4000000004</v>
      </c>
      <c r="M222" s="60">
        <f t="shared" si="35"/>
        <v>0</v>
      </c>
      <c r="N222" s="60">
        <v>0</v>
      </c>
      <c r="O222" s="60">
        <v>0</v>
      </c>
      <c r="P222" s="60">
        <v>9629246.4000000004</v>
      </c>
      <c r="Q222" s="60" t="s">
        <v>48</v>
      </c>
      <c r="R222" s="60" t="s">
        <v>48</v>
      </c>
    </row>
    <row r="223" spans="1:18" ht="15.75" x14ac:dyDescent="0.2">
      <c r="A223" s="64">
        <v>18</v>
      </c>
      <c r="B223" s="118" t="s">
        <v>329</v>
      </c>
      <c r="C223" s="119">
        <v>1973</v>
      </c>
      <c r="D223" s="120" t="s">
        <v>171</v>
      </c>
      <c r="E223" s="121" t="s">
        <v>304</v>
      </c>
      <c r="F223" s="119">
        <v>2</v>
      </c>
      <c r="G223" s="119">
        <v>3</v>
      </c>
      <c r="H223" s="104">
        <v>560.9</v>
      </c>
      <c r="I223" s="122">
        <v>495.3</v>
      </c>
      <c r="J223" s="116">
        <v>169.1</v>
      </c>
      <c r="K223" s="123">
        <v>22</v>
      </c>
      <c r="L223" s="124">
        <v>1903437.9000000001</v>
      </c>
      <c r="M223" s="65">
        <v>0</v>
      </c>
      <c r="N223" s="65">
        <v>0</v>
      </c>
      <c r="O223" s="65">
        <v>0</v>
      </c>
      <c r="P223" s="124">
        <v>1903437.9000000001</v>
      </c>
      <c r="Q223" s="65">
        <f>L223/H223</f>
        <v>3393.5423426635766</v>
      </c>
      <c r="R223" s="65">
        <v>3843</v>
      </c>
    </row>
    <row r="224" spans="1:18" ht="15.75" x14ac:dyDescent="0.2">
      <c r="A224" s="64">
        <v>19</v>
      </c>
      <c r="B224" s="118" t="s">
        <v>330</v>
      </c>
      <c r="C224" s="125">
        <v>1989</v>
      </c>
      <c r="D224" s="120" t="s">
        <v>171</v>
      </c>
      <c r="E224" s="121" t="s">
        <v>305</v>
      </c>
      <c r="F224" s="125">
        <v>3</v>
      </c>
      <c r="G224" s="125">
        <v>3</v>
      </c>
      <c r="H224" s="126">
        <v>1680</v>
      </c>
      <c r="I224" s="126">
        <v>1481.1</v>
      </c>
      <c r="J224" s="116">
        <v>1137.5</v>
      </c>
      <c r="K224" s="123">
        <v>47</v>
      </c>
      <c r="L224" s="104">
        <v>3642024.9</v>
      </c>
      <c r="M224" s="65">
        <v>0</v>
      </c>
      <c r="N224" s="65">
        <v>0</v>
      </c>
      <c r="O224" s="65">
        <v>0</v>
      </c>
      <c r="P224" s="104">
        <v>3642024.9</v>
      </c>
      <c r="Q224" s="65">
        <f t="shared" ref="Q224:Q226" si="36">L224/H224</f>
        <v>2167.8719642857141</v>
      </c>
      <c r="R224" s="65">
        <v>2459</v>
      </c>
    </row>
    <row r="225" spans="1:18" ht="15.75" x14ac:dyDescent="0.2">
      <c r="A225" s="64">
        <v>20</v>
      </c>
      <c r="B225" s="118" t="s">
        <v>331</v>
      </c>
      <c r="C225" s="125">
        <v>1983</v>
      </c>
      <c r="D225" s="120" t="s">
        <v>171</v>
      </c>
      <c r="E225" s="121" t="s">
        <v>305</v>
      </c>
      <c r="F225" s="125">
        <v>2</v>
      </c>
      <c r="G225" s="125">
        <v>3</v>
      </c>
      <c r="H225" s="126">
        <v>957.8</v>
      </c>
      <c r="I225" s="126">
        <v>867.6</v>
      </c>
      <c r="J225" s="116">
        <v>787.5</v>
      </c>
      <c r="K225" s="123">
        <v>45</v>
      </c>
      <c r="L225" s="104">
        <v>3334186.8</v>
      </c>
      <c r="M225" s="65">
        <v>0</v>
      </c>
      <c r="N225" s="65">
        <v>0</v>
      </c>
      <c r="O225" s="65">
        <v>0</v>
      </c>
      <c r="P225" s="104">
        <v>3334186.8</v>
      </c>
      <c r="Q225" s="65">
        <f t="shared" si="36"/>
        <v>3481.0887450407181</v>
      </c>
      <c r="R225" s="65">
        <v>1156</v>
      </c>
    </row>
    <row r="226" spans="1:18" ht="15.75" x14ac:dyDescent="0.25">
      <c r="A226" s="64">
        <v>21</v>
      </c>
      <c r="B226" s="118" t="s">
        <v>332</v>
      </c>
      <c r="C226" s="127" t="s">
        <v>333</v>
      </c>
      <c r="D226" s="120" t="s">
        <v>171</v>
      </c>
      <c r="E226" s="121" t="s">
        <v>304</v>
      </c>
      <c r="F226" s="128">
        <v>2</v>
      </c>
      <c r="G226" s="129">
        <v>3</v>
      </c>
      <c r="H226" s="130">
        <v>575.1</v>
      </c>
      <c r="I226" s="130">
        <v>542.4</v>
      </c>
      <c r="J226" s="116">
        <v>466.1</v>
      </c>
      <c r="K226" s="123">
        <v>33</v>
      </c>
      <c r="L226" s="131">
        <v>749596.79999999993</v>
      </c>
      <c r="M226" s="65">
        <v>0</v>
      </c>
      <c r="N226" s="65">
        <v>0</v>
      </c>
      <c r="O226" s="65">
        <v>0</v>
      </c>
      <c r="P226" s="131">
        <v>749596.79999999993</v>
      </c>
      <c r="Q226" s="65">
        <f t="shared" si="36"/>
        <v>1303.4199269692226</v>
      </c>
      <c r="R226" s="65">
        <v>1382</v>
      </c>
    </row>
    <row r="227" spans="1:18" ht="36.75" customHeight="1" x14ac:dyDescent="0.2">
      <c r="A227" s="248" t="s">
        <v>49</v>
      </c>
      <c r="B227" s="249"/>
      <c r="C227" s="59" t="s">
        <v>48</v>
      </c>
      <c r="D227" s="59" t="s">
        <v>48</v>
      </c>
      <c r="E227" s="59" t="s">
        <v>48</v>
      </c>
      <c r="F227" s="59" t="s">
        <v>48</v>
      </c>
      <c r="G227" s="59" t="s">
        <v>48</v>
      </c>
      <c r="H227" s="60">
        <f t="shared" ref="H227:K227" si="37">SUM(H228:H228)</f>
        <v>828.4</v>
      </c>
      <c r="I227" s="60">
        <f t="shared" si="37"/>
        <v>760.9</v>
      </c>
      <c r="J227" s="60">
        <f t="shared" si="37"/>
        <v>552.9</v>
      </c>
      <c r="K227" s="61">
        <f t="shared" si="37"/>
        <v>39</v>
      </c>
      <c r="L227" s="60">
        <v>7130393.9000000004</v>
      </c>
      <c r="M227" s="60">
        <v>0</v>
      </c>
      <c r="N227" s="60">
        <v>0</v>
      </c>
      <c r="O227" s="60">
        <v>0</v>
      </c>
      <c r="P227" s="60">
        <v>7130393.9000000004</v>
      </c>
      <c r="Q227" s="60" t="s">
        <v>48</v>
      </c>
      <c r="R227" s="60" t="s">
        <v>48</v>
      </c>
    </row>
    <row r="228" spans="1:18" ht="15.75" x14ac:dyDescent="0.25">
      <c r="A228" s="64">
        <v>22</v>
      </c>
      <c r="B228" s="63" t="s">
        <v>334</v>
      </c>
      <c r="C228" s="64">
        <v>1980</v>
      </c>
      <c r="D228" s="64" t="s">
        <v>171</v>
      </c>
      <c r="E228" s="109" t="s">
        <v>316</v>
      </c>
      <c r="F228" s="64">
        <v>2</v>
      </c>
      <c r="G228" s="64">
        <v>2</v>
      </c>
      <c r="H228" s="65">
        <v>828.4</v>
      </c>
      <c r="I228" s="65">
        <v>760.9</v>
      </c>
      <c r="J228" s="65">
        <v>552.9</v>
      </c>
      <c r="K228" s="66">
        <v>39</v>
      </c>
      <c r="L228" s="91">
        <v>7130393.9000000004</v>
      </c>
      <c r="M228" s="65">
        <v>0</v>
      </c>
      <c r="N228" s="65">
        <v>0</v>
      </c>
      <c r="O228" s="65">
        <v>0</v>
      </c>
      <c r="P228" s="65">
        <v>7130393.9000000004</v>
      </c>
      <c r="Q228" s="65">
        <f>L228/H228</f>
        <v>8607.4286576533086</v>
      </c>
      <c r="R228" s="65">
        <v>5225</v>
      </c>
    </row>
    <row r="229" spans="1:18" ht="33" customHeight="1" x14ac:dyDescent="0.2">
      <c r="A229" s="245" t="s">
        <v>50</v>
      </c>
      <c r="B229" s="245"/>
      <c r="C229" s="59" t="s">
        <v>48</v>
      </c>
      <c r="D229" s="59" t="s">
        <v>48</v>
      </c>
      <c r="E229" s="59" t="s">
        <v>48</v>
      </c>
      <c r="F229" s="59" t="s">
        <v>48</v>
      </c>
      <c r="G229" s="59" t="s">
        <v>48</v>
      </c>
      <c r="H229" s="60">
        <f t="shared" ref="H229:M229" si="38">SUM(H230:H231)</f>
        <v>1261.9000000000001</v>
      </c>
      <c r="I229" s="60">
        <f t="shared" si="38"/>
        <v>1122.1999999999998</v>
      </c>
      <c r="J229" s="60">
        <f t="shared" si="38"/>
        <v>844.8</v>
      </c>
      <c r="K229" s="61">
        <f t="shared" si="38"/>
        <v>40</v>
      </c>
      <c r="L229" s="60">
        <v>5248740.5999999996</v>
      </c>
      <c r="M229" s="60">
        <f t="shared" si="38"/>
        <v>0</v>
      </c>
      <c r="N229" s="60">
        <v>0</v>
      </c>
      <c r="O229" s="60">
        <v>0</v>
      </c>
      <c r="P229" s="60">
        <v>5248740.5999999996</v>
      </c>
      <c r="Q229" s="60" t="s">
        <v>48</v>
      </c>
      <c r="R229" s="60" t="s">
        <v>48</v>
      </c>
    </row>
    <row r="230" spans="1:18" ht="31.5" x14ac:dyDescent="0.2">
      <c r="A230" s="120">
        <v>23</v>
      </c>
      <c r="B230" s="132" t="s">
        <v>335</v>
      </c>
      <c r="C230" s="133">
        <v>1948</v>
      </c>
      <c r="D230" s="120" t="s">
        <v>171</v>
      </c>
      <c r="E230" s="121" t="s">
        <v>118</v>
      </c>
      <c r="F230" s="120">
        <v>2</v>
      </c>
      <c r="G230" s="120">
        <v>2</v>
      </c>
      <c r="H230" s="134">
        <v>422.4</v>
      </c>
      <c r="I230" s="135">
        <v>422.4</v>
      </c>
      <c r="J230" s="135">
        <v>422.4</v>
      </c>
      <c r="K230" s="136">
        <v>20</v>
      </c>
      <c r="L230" s="137">
        <v>2714764.8</v>
      </c>
      <c r="M230" s="65">
        <v>0</v>
      </c>
      <c r="N230" s="65">
        <v>0</v>
      </c>
      <c r="O230" s="65">
        <v>0</v>
      </c>
      <c r="P230" s="137">
        <v>2714764.8</v>
      </c>
      <c r="Q230" s="65">
        <f>L230/H230</f>
        <v>6427</v>
      </c>
      <c r="R230" s="138">
        <v>6427</v>
      </c>
    </row>
    <row r="231" spans="1:18" ht="31.5" x14ac:dyDescent="0.2">
      <c r="A231" s="120">
        <v>24</v>
      </c>
      <c r="B231" s="132" t="s">
        <v>336</v>
      </c>
      <c r="C231" s="133">
        <v>1987</v>
      </c>
      <c r="D231" s="120" t="s">
        <v>171</v>
      </c>
      <c r="E231" s="121" t="s">
        <v>124</v>
      </c>
      <c r="F231" s="120">
        <v>2</v>
      </c>
      <c r="G231" s="120">
        <v>2</v>
      </c>
      <c r="H231" s="134">
        <v>839.5</v>
      </c>
      <c r="I231" s="135">
        <v>699.8</v>
      </c>
      <c r="J231" s="139">
        <v>422.4</v>
      </c>
      <c r="K231" s="140">
        <v>20</v>
      </c>
      <c r="L231" s="124">
        <v>2533975.7999999998</v>
      </c>
      <c r="M231" s="65">
        <v>0</v>
      </c>
      <c r="N231" s="65">
        <v>0</v>
      </c>
      <c r="O231" s="65">
        <v>0</v>
      </c>
      <c r="P231" s="137">
        <v>2533975.7999999998</v>
      </c>
      <c r="Q231" s="65">
        <f>L231/H231</f>
        <v>3018.4345443716497</v>
      </c>
      <c r="R231" s="138">
        <v>3621</v>
      </c>
    </row>
    <row r="232" spans="1:18" ht="29.25" customHeight="1" x14ac:dyDescent="0.2">
      <c r="A232" s="245" t="s">
        <v>51</v>
      </c>
      <c r="B232" s="245"/>
      <c r="C232" s="59" t="s">
        <v>48</v>
      </c>
      <c r="D232" s="59" t="s">
        <v>48</v>
      </c>
      <c r="E232" s="59" t="s">
        <v>48</v>
      </c>
      <c r="F232" s="59" t="s">
        <v>48</v>
      </c>
      <c r="G232" s="59" t="s">
        <v>48</v>
      </c>
      <c r="H232" s="60">
        <f>SUM(H233:H240)</f>
        <v>42246.12</v>
      </c>
      <c r="I232" s="60">
        <f>SUM(I233:I240)</f>
        <v>33713.799999999996</v>
      </c>
      <c r="J232" s="60">
        <f>SUM(J233:J240)</f>
        <v>28059.500000000004</v>
      </c>
      <c r="K232" s="61">
        <f>SUM(K233:K240)</f>
        <v>1441</v>
      </c>
      <c r="L232" s="60">
        <v>59787752.199999996</v>
      </c>
      <c r="M232" s="60">
        <f>SUM(M233:M240)</f>
        <v>0</v>
      </c>
      <c r="N232" s="60">
        <v>0</v>
      </c>
      <c r="O232" s="60">
        <v>0</v>
      </c>
      <c r="P232" s="60">
        <v>59787752.199999996</v>
      </c>
      <c r="Q232" s="60" t="s">
        <v>48</v>
      </c>
      <c r="R232" s="60" t="s">
        <v>48</v>
      </c>
    </row>
    <row r="233" spans="1:18" ht="31.5" x14ac:dyDescent="0.2">
      <c r="A233" s="141">
        <v>25</v>
      </c>
      <c r="B233" s="142" t="s">
        <v>337</v>
      </c>
      <c r="C233" s="141">
        <v>1964</v>
      </c>
      <c r="D233" s="120" t="s">
        <v>171</v>
      </c>
      <c r="E233" s="109" t="s">
        <v>316</v>
      </c>
      <c r="F233" s="143">
        <v>4</v>
      </c>
      <c r="G233" s="143">
        <v>3</v>
      </c>
      <c r="H233" s="144">
        <v>2401.6</v>
      </c>
      <c r="I233" s="106">
        <v>2224.6</v>
      </c>
      <c r="J233" s="144">
        <v>1830.9</v>
      </c>
      <c r="K233" s="145">
        <v>64</v>
      </c>
      <c r="L233" s="146">
        <v>8849458.7999999989</v>
      </c>
      <c r="M233" s="65">
        <v>0</v>
      </c>
      <c r="N233" s="65">
        <v>0</v>
      </c>
      <c r="O233" s="65">
        <v>0</v>
      </c>
      <c r="P233" s="146">
        <v>8849458.7999999989</v>
      </c>
      <c r="Q233" s="65">
        <f>L233/H233</f>
        <v>3684.8179546968686</v>
      </c>
      <c r="R233" s="147">
        <v>3978</v>
      </c>
    </row>
    <row r="234" spans="1:18" ht="31.5" x14ac:dyDescent="0.2">
      <c r="A234" s="141">
        <v>26</v>
      </c>
      <c r="B234" s="142" t="s">
        <v>338</v>
      </c>
      <c r="C234" s="141">
        <v>1967</v>
      </c>
      <c r="D234" s="120" t="s">
        <v>171</v>
      </c>
      <c r="E234" s="109" t="s">
        <v>316</v>
      </c>
      <c r="F234" s="143">
        <v>4</v>
      </c>
      <c r="G234" s="143">
        <v>4</v>
      </c>
      <c r="H234" s="144">
        <v>4101.8999999999996</v>
      </c>
      <c r="I234" s="106">
        <v>3837.9</v>
      </c>
      <c r="J234" s="144">
        <v>3452.1</v>
      </c>
      <c r="K234" s="145">
        <v>101</v>
      </c>
      <c r="L234" s="146">
        <v>15267166.200000001</v>
      </c>
      <c r="M234" s="65">
        <v>0</v>
      </c>
      <c r="N234" s="65">
        <v>0</v>
      </c>
      <c r="O234" s="65">
        <v>0</v>
      </c>
      <c r="P234" s="146">
        <v>15267166.200000001</v>
      </c>
      <c r="Q234" s="65">
        <f t="shared" ref="Q234:Q240" si="39">L234/H234</f>
        <v>3721.9742558326634</v>
      </c>
      <c r="R234" s="144">
        <v>3978</v>
      </c>
    </row>
    <row r="235" spans="1:18" ht="15.75" x14ac:dyDescent="0.2">
      <c r="A235" s="141">
        <v>27</v>
      </c>
      <c r="B235" s="148" t="s">
        <v>339</v>
      </c>
      <c r="C235" s="141">
        <v>1988</v>
      </c>
      <c r="D235" s="120" t="s">
        <v>171</v>
      </c>
      <c r="E235" s="141" t="s">
        <v>125</v>
      </c>
      <c r="F235" s="143">
        <v>9</v>
      </c>
      <c r="G235" s="143">
        <v>2</v>
      </c>
      <c r="H235" s="144">
        <v>3642.7</v>
      </c>
      <c r="I235" s="106">
        <v>3642.7</v>
      </c>
      <c r="J235" s="144">
        <v>3223.7</v>
      </c>
      <c r="K235" s="145">
        <v>161</v>
      </c>
      <c r="L235" s="146">
        <v>3435066.0999999996</v>
      </c>
      <c r="M235" s="65">
        <v>0</v>
      </c>
      <c r="N235" s="65">
        <v>0</v>
      </c>
      <c r="O235" s="65">
        <v>0</v>
      </c>
      <c r="P235" s="146">
        <v>3435066.0999999996</v>
      </c>
      <c r="Q235" s="65">
        <f t="shared" si="39"/>
        <v>943</v>
      </c>
      <c r="R235" s="144">
        <v>943</v>
      </c>
    </row>
    <row r="236" spans="1:18" ht="15.75" x14ac:dyDescent="0.2">
      <c r="A236" s="141">
        <v>28</v>
      </c>
      <c r="B236" s="148" t="s">
        <v>340</v>
      </c>
      <c r="C236" s="103">
        <v>1961</v>
      </c>
      <c r="D236" s="120" t="s">
        <v>171</v>
      </c>
      <c r="E236" s="109" t="s">
        <v>316</v>
      </c>
      <c r="F236" s="101">
        <v>4</v>
      </c>
      <c r="G236" s="101">
        <v>3</v>
      </c>
      <c r="H236" s="149">
        <v>3141.2</v>
      </c>
      <c r="I236" s="150">
        <v>1534</v>
      </c>
      <c r="J236" s="106">
        <v>566.20000000000005</v>
      </c>
      <c r="K236" s="151">
        <v>206</v>
      </c>
      <c r="L236" s="146">
        <v>6102252</v>
      </c>
      <c r="M236" s="65">
        <v>0</v>
      </c>
      <c r="N236" s="65">
        <v>0</v>
      </c>
      <c r="O236" s="65">
        <v>0</v>
      </c>
      <c r="P236" s="146">
        <v>6102252</v>
      </c>
      <c r="Q236" s="65">
        <f t="shared" si="39"/>
        <v>1942.6499426970586</v>
      </c>
      <c r="R236" s="144">
        <v>3978</v>
      </c>
    </row>
    <row r="237" spans="1:18" ht="15.75" x14ac:dyDescent="0.2">
      <c r="A237" s="141">
        <v>29</v>
      </c>
      <c r="B237" s="148" t="s">
        <v>341</v>
      </c>
      <c r="C237" s="152">
        <v>1988</v>
      </c>
      <c r="D237" s="120" t="s">
        <v>171</v>
      </c>
      <c r="E237" s="152" t="s">
        <v>125</v>
      </c>
      <c r="F237" s="101">
        <v>9</v>
      </c>
      <c r="G237" s="101">
        <v>5</v>
      </c>
      <c r="H237" s="150">
        <v>11204</v>
      </c>
      <c r="I237" s="150">
        <v>10404.299999999999</v>
      </c>
      <c r="J237" s="106">
        <v>8752.4</v>
      </c>
      <c r="K237" s="151">
        <v>398</v>
      </c>
      <c r="L237" s="146">
        <v>9811254.8999999985</v>
      </c>
      <c r="M237" s="65">
        <v>0</v>
      </c>
      <c r="N237" s="65">
        <v>0</v>
      </c>
      <c r="O237" s="65">
        <v>0</v>
      </c>
      <c r="P237" s="146">
        <v>9811254.8999999985</v>
      </c>
      <c r="Q237" s="65">
        <f t="shared" si="39"/>
        <v>875.69215458764711</v>
      </c>
      <c r="R237" s="147">
        <v>943</v>
      </c>
    </row>
    <row r="238" spans="1:18" ht="15.75" x14ac:dyDescent="0.2">
      <c r="A238" s="141">
        <v>30</v>
      </c>
      <c r="B238" s="148" t="s">
        <v>342</v>
      </c>
      <c r="C238" s="153">
        <v>1993</v>
      </c>
      <c r="D238" s="120" t="s">
        <v>171</v>
      </c>
      <c r="E238" s="154" t="s">
        <v>125</v>
      </c>
      <c r="F238" s="153">
        <v>5</v>
      </c>
      <c r="G238" s="153">
        <v>6</v>
      </c>
      <c r="H238" s="155">
        <v>11681.64</v>
      </c>
      <c r="I238" s="106">
        <v>7215.8</v>
      </c>
      <c r="J238" s="155">
        <v>6799.6</v>
      </c>
      <c r="K238" s="156">
        <v>294</v>
      </c>
      <c r="L238" s="146">
        <v>8788844.4000000004</v>
      </c>
      <c r="M238" s="65">
        <v>0</v>
      </c>
      <c r="N238" s="65">
        <v>0</v>
      </c>
      <c r="O238" s="65">
        <v>0</v>
      </c>
      <c r="P238" s="146">
        <v>8788844.4000000004</v>
      </c>
      <c r="Q238" s="65">
        <f t="shared" si="39"/>
        <v>752.36391465581892</v>
      </c>
      <c r="R238" s="155">
        <v>3978</v>
      </c>
    </row>
    <row r="239" spans="1:18" ht="15.75" x14ac:dyDescent="0.2">
      <c r="A239" s="141">
        <v>31</v>
      </c>
      <c r="B239" s="142" t="s">
        <v>343</v>
      </c>
      <c r="C239" s="141">
        <v>1983</v>
      </c>
      <c r="D239" s="120" t="s">
        <v>171</v>
      </c>
      <c r="E239" s="141" t="s">
        <v>344</v>
      </c>
      <c r="F239" s="143">
        <v>2</v>
      </c>
      <c r="G239" s="143">
        <v>2</v>
      </c>
      <c r="H239" s="157">
        <v>1069.58</v>
      </c>
      <c r="I239" s="150">
        <v>496.6</v>
      </c>
      <c r="J239" s="144">
        <v>350.4</v>
      </c>
      <c r="K239" s="145">
        <v>28</v>
      </c>
      <c r="L239" s="146">
        <v>1275765.4000000001</v>
      </c>
      <c r="M239" s="65">
        <v>0</v>
      </c>
      <c r="N239" s="65">
        <v>0</v>
      </c>
      <c r="O239" s="65">
        <v>0</v>
      </c>
      <c r="P239" s="146">
        <v>1275765.4000000001</v>
      </c>
      <c r="Q239" s="65">
        <f t="shared" si="39"/>
        <v>1192.7723031470298</v>
      </c>
      <c r="R239" s="147">
        <v>2569</v>
      </c>
    </row>
    <row r="240" spans="1:18" ht="15.75" x14ac:dyDescent="0.2">
      <c r="A240" s="141">
        <v>32</v>
      </c>
      <c r="B240" s="158" t="s">
        <v>345</v>
      </c>
      <c r="C240" s="141">
        <v>1985</v>
      </c>
      <c r="D240" s="120" t="s">
        <v>171</v>
      </c>
      <c r="E240" s="141" t="s">
        <v>125</v>
      </c>
      <c r="F240" s="143">
        <v>5</v>
      </c>
      <c r="G240" s="143">
        <v>6</v>
      </c>
      <c r="H240" s="144">
        <v>5003.5</v>
      </c>
      <c r="I240" s="106">
        <v>4357.8999999999996</v>
      </c>
      <c r="J240" s="144">
        <v>3084.2</v>
      </c>
      <c r="K240" s="145">
        <v>189</v>
      </c>
      <c r="L240" s="146">
        <v>6257944.3999999994</v>
      </c>
      <c r="M240" s="65">
        <v>0</v>
      </c>
      <c r="N240" s="65">
        <v>0</v>
      </c>
      <c r="O240" s="65">
        <v>0</v>
      </c>
      <c r="P240" s="146">
        <v>6257944.3999999994</v>
      </c>
      <c r="Q240" s="65">
        <f t="shared" si="39"/>
        <v>1250.7133806335564</v>
      </c>
      <c r="R240" s="147">
        <v>1436</v>
      </c>
    </row>
    <row r="241" spans="1:18" ht="33.75" customHeight="1" x14ac:dyDescent="0.2">
      <c r="A241" s="246" t="s">
        <v>52</v>
      </c>
      <c r="B241" s="247"/>
      <c r="C241" s="59" t="s">
        <v>48</v>
      </c>
      <c r="D241" s="59" t="s">
        <v>48</v>
      </c>
      <c r="E241" s="59" t="s">
        <v>48</v>
      </c>
      <c r="F241" s="59" t="s">
        <v>48</v>
      </c>
      <c r="G241" s="59" t="s">
        <v>48</v>
      </c>
      <c r="H241" s="60">
        <f t="shared" ref="H241:M241" si="40">SUM(H242:H245)</f>
        <v>6294.5000000000009</v>
      </c>
      <c r="I241" s="60">
        <f t="shared" si="40"/>
        <v>6024</v>
      </c>
      <c r="J241" s="60">
        <f t="shared" si="40"/>
        <v>4113</v>
      </c>
      <c r="K241" s="61">
        <f t="shared" si="40"/>
        <v>316</v>
      </c>
      <c r="L241" s="60">
        <v>17189400.300000001</v>
      </c>
      <c r="M241" s="60">
        <f t="shared" si="40"/>
        <v>0</v>
      </c>
      <c r="N241" s="60">
        <v>0</v>
      </c>
      <c r="O241" s="60">
        <v>0</v>
      </c>
      <c r="P241" s="60">
        <v>17189400.300000001</v>
      </c>
      <c r="Q241" s="60" t="s">
        <v>48</v>
      </c>
      <c r="R241" s="60" t="s">
        <v>48</v>
      </c>
    </row>
    <row r="242" spans="1:18" ht="15.75" x14ac:dyDescent="0.25">
      <c r="A242" s="64">
        <v>33</v>
      </c>
      <c r="B242" s="159" t="s">
        <v>346</v>
      </c>
      <c r="C242" s="160">
        <v>1986</v>
      </c>
      <c r="D242" s="87" t="s">
        <v>171</v>
      </c>
      <c r="E242" s="109" t="s">
        <v>316</v>
      </c>
      <c r="F242" s="87">
        <v>2</v>
      </c>
      <c r="G242" s="87">
        <v>1</v>
      </c>
      <c r="H242" s="91">
        <v>570.79999999999995</v>
      </c>
      <c r="I242" s="91">
        <v>538.70000000000005</v>
      </c>
      <c r="J242" s="95">
        <v>341</v>
      </c>
      <c r="K242" s="161">
        <v>27</v>
      </c>
      <c r="L242" s="162">
        <v>2233450.2000000002</v>
      </c>
      <c r="M242" s="65">
        <v>0</v>
      </c>
      <c r="N242" s="65">
        <v>0</v>
      </c>
      <c r="O242" s="65">
        <v>0</v>
      </c>
      <c r="P242" s="162">
        <v>2233450.2000000002</v>
      </c>
      <c r="Q242" s="65">
        <f>L242/H242</f>
        <v>3912.8419761737919</v>
      </c>
      <c r="R242" s="163">
        <v>1382</v>
      </c>
    </row>
    <row r="243" spans="1:18" ht="15.75" x14ac:dyDescent="0.25">
      <c r="A243" s="64">
        <v>34</v>
      </c>
      <c r="B243" s="164" t="s">
        <v>347</v>
      </c>
      <c r="C243" s="160">
        <v>1985</v>
      </c>
      <c r="D243" s="87" t="s">
        <v>171</v>
      </c>
      <c r="E243" s="64" t="s">
        <v>348</v>
      </c>
      <c r="F243" s="87">
        <v>2</v>
      </c>
      <c r="G243" s="87">
        <v>3</v>
      </c>
      <c r="H243" s="91">
        <v>987.5</v>
      </c>
      <c r="I243" s="91">
        <v>868</v>
      </c>
      <c r="J243" s="95">
        <v>494.5</v>
      </c>
      <c r="K243" s="161">
        <v>35</v>
      </c>
      <c r="L243" s="162">
        <v>3335724</v>
      </c>
      <c r="M243" s="65">
        <v>0</v>
      </c>
      <c r="N243" s="65">
        <v>0</v>
      </c>
      <c r="O243" s="65">
        <v>0</v>
      </c>
      <c r="P243" s="162">
        <v>3335724</v>
      </c>
      <c r="Q243" s="65">
        <f t="shared" ref="Q243:Q245" si="41">L243/H243</f>
        <v>3377.9483544303798</v>
      </c>
      <c r="R243" s="163">
        <v>1156</v>
      </c>
    </row>
    <row r="244" spans="1:18" ht="15.75" x14ac:dyDescent="0.25">
      <c r="A244" s="64">
        <v>35</v>
      </c>
      <c r="B244" s="164" t="s">
        <v>349</v>
      </c>
      <c r="C244" s="160">
        <v>1983</v>
      </c>
      <c r="D244" s="87">
        <v>2010</v>
      </c>
      <c r="E244" s="64" t="s">
        <v>348</v>
      </c>
      <c r="F244" s="87">
        <v>5</v>
      </c>
      <c r="G244" s="87">
        <v>6</v>
      </c>
      <c r="H244" s="91">
        <v>4383.1000000000004</v>
      </c>
      <c r="I244" s="91">
        <v>4383.1000000000004</v>
      </c>
      <c r="J244" s="95">
        <v>3043.3</v>
      </c>
      <c r="K244" s="161">
        <v>244</v>
      </c>
      <c r="L244" s="162">
        <v>10778042.9</v>
      </c>
      <c r="M244" s="65">
        <v>0</v>
      </c>
      <c r="N244" s="65">
        <v>0</v>
      </c>
      <c r="O244" s="65">
        <v>0</v>
      </c>
      <c r="P244" s="162">
        <v>10778042.9</v>
      </c>
      <c r="Q244" s="65">
        <f t="shared" si="41"/>
        <v>2459</v>
      </c>
      <c r="R244" s="163">
        <v>2459</v>
      </c>
    </row>
    <row r="245" spans="1:18" ht="15.75" x14ac:dyDescent="0.25">
      <c r="A245" s="64">
        <v>36</v>
      </c>
      <c r="B245" s="89" t="s">
        <v>350</v>
      </c>
      <c r="C245" s="160">
        <v>1965</v>
      </c>
      <c r="D245" s="87">
        <v>2010</v>
      </c>
      <c r="E245" s="64" t="s">
        <v>124</v>
      </c>
      <c r="F245" s="87">
        <v>2</v>
      </c>
      <c r="G245" s="87">
        <v>1</v>
      </c>
      <c r="H245" s="95">
        <v>353.1</v>
      </c>
      <c r="I245" s="95">
        <v>234.2</v>
      </c>
      <c r="J245" s="95">
        <v>234.2</v>
      </c>
      <c r="K245" s="161">
        <v>10</v>
      </c>
      <c r="L245" s="95">
        <v>842183.2</v>
      </c>
      <c r="M245" s="65">
        <v>0</v>
      </c>
      <c r="N245" s="65">
        <v>0</v>
      </c>
      <c r="O245" s="65">
        <v>0</v>
      </c>
      <c r="P245" s="95">
        <v>842183.2</v>
      </c>
      <c r="Q245" s="65">
        <f t="shared" si="41"/>
        <v>2385.1124327386005</v>
      </c>
      <c r="R245" s="163">
        <v>3596</v>
      </c>
    </row>
    <row r="246" spans="1:18" ht="35.25" customHeight="1" x14ac:dyDescent="0.2">
      <c r="A246" s="245" t="s">
        <v>100</v>
      </c>
      <c r="B246" s="245"/>
      <c r="C246" s="59" t="s">
        <v>48</v>
      </c>
      <c r="D246" s="59" t="s">
        <v>48</v>
      </c>
      <c r="E246" s="59" t="s">
        <v>48</v>
      </c>
      <c r="F246" s="59" t="s">
        <v>48</v>
      </c>
      <c r="G246" s="59" t="s">
        <v>48</v>
      </c>
      <c r="H246" s="60">
        <f t="shared" ref="H246:K246" si="42">SUM(H247:H247)</f>
        <v>872.3</v>
      </c>
      <c r="I246" s="60">
        <f t="shared" si="42"/>
        <v>738.5</v>
      </c>
      <c r="J246" s="60">
        <f t="shared" si="42"/>
        <v>738.5</v>
      </c>
      <c r="K246" s="61">
        <f t="shared" si="42"/>
        <v>25</v>
      </c>
      <c r="L246" s="60">
        <v>2655646</v>
      </c>
      <c r="M246" s="60">
        <v>0</v>
      </c>
      <c r="N246" s="60">
        <v>0</v>
      </c>
      <c r="O246" s="60">
        <v>0</v>
      </c>
      <c r="P246" s="60">
        <v>2655646</v>
      </c>
      <c r="Q246" s="60" t="s">
        <v>48</v>
      </c>
      <c r="R246" s="60" t="s">
        <v>48</v>
      </c>
    </row>
    <row r="247" spans="1:18" ht="15.75" x14ac:dyDescent="0.2">
      <c r="A247" s="64">
        <v>37</v>
      </c>
      <c r="B247" s="62" t="s">
        <v>351</v>
      </c>
      <c r="C247" s="64">
        <v>2002</v>
      </c>
      <c r="D247" s="64" t="s">
        <v>171</v>
      </c>
      <c r="E247" s="64" t="s">
        <v>124</v>
      </c>
      <c r="F247" s="64">
        <v>2</v>
      </c>
      <c r="G247" s="64">
        <v>3</v>
      </c>
      <c r="H247" s="65">
        <v>872.3</v>
      </c>
      <c r="I247" s="65">
        <v>738.5</v>
      </c>
      <c r="J247" s="65">
        <v>738.5</v>
      </c>
      <c r="K247" s="66">
        <v>25</v>
      </c>
      <c r="L247" s="65">
        <v>2655646</v>
      </c>
      <c r="M247" s="65">
        <v>0</v>
      </c>
      <c r="N247" s="65">
        <v>0</v>
      </c>
      <c r="O247" s="65">
        <v>0</v>
      </c>
      <c r="P247" s="65">
        <v>2655646</v>
      </c>
      <c r="Q247" s="65">
        <f>L247/H247</f>
        <v>3044.4182047460736</v>
      </c>
      <c r="R247" s="65">
        <v>3596</v>
      </c>
    </row>
    <row r="248" spans="1:18" ht="26.25" customHeight="1" x14ac:dyDescent="0.2">
      <c r="A248" s="245" t="s">
        <v>53</v>
      </c>
      <c r="B248" s="245"/>
      <c r="C248" s="59" t="s">
        <v>48</v>
      </c>
      <c r="D248" s="59" t="s">
        <v>48</v>
      </c>
      <c r="E248" s="59" t="s">
        <v>48</v>
      </c>
      <c r="F248" s="59" t="s">
        <v>48</v>
      </c>
      <c r="G248" s="59" t="s">
        <v>48</v>
      </c>
      <c r="H248" s="60">
        <f>SUM(H249:H251)</f>
        <v>2210.6999999999998</v>
      </c>
      <c r="I248" s="60">
        <f t="shared" ref="I248:M248" si="43">SUM(I249:I251)</f>
        <v>1979.2</v>
      </c>
      <c r="J248" s="60">
        <f t="shared" si="43"/>
        <v>1812.27</v>
      </c>
      <c r="K248" s="60">
        <f t="shared" si="43"/>
        <v>68</v>
      </c>
      <c r="L248" s="60">
        <v>7873257.5999999996</v>
      </c>
      <c r="M248" s="60">
        <f t="shared" si="43"/>
        <v>0</v>
      </c>
      <c r="N248" s="60">
        <v>0</v>
      </c>
      <c r="O248" s="60">
        <v>0</v>
      </c>
      <c r="P248" s="60">
        <v>7873257.5999999996</v>
      </c>
      <c r="Q248" s="60" t="s">
        <v>48</v>
      </c>
      <c r="R248" s="60" t="s">
        <v>48</v>
      </c>
    </row>
    <row r="249" spans="1:18" ht="15.75" x14ac:dyDescent="0.25">
      <c r="A249" s="74">
        <v>38</v>
      </c>
      <c r="B249" s="165" t="s">
        <v>352</v>
      </c>
      <c r="C249" s="166">
        <v>1983</v>
      </c>
      <c r="D249" s="167" t="s">
        <v>171</v>
      </c>
      <c r="E249" s="64" t="s">
        <v>124</v>
      </c>
      <c r="F249" s="166">
        <v>2</v>
      </c>
      <c r="G249" s="166">
        <v>3</v>
      </c>
      <c r="H249" s="65">
        <v>821.2</v>
      </c>
      <c r="I249" s="168">
        <v>720.5</v>
      </c>
      <c r="J249" s="168">
        <v>600.41999999999996</v>
      </c>
      <c r="K249" s="169">
        <v>20</v>
      </c>
      <c r="L249" s="170">
        <v>2866149</v>
      </c>
      <c r="M249" s="65">
        <v>0</v>
      </c>
      <c r="N249" s="65">
        <v>0</v>
      </c>
      <c r="O249" s="65">
        <v>0</v>
      </c>
      <c r="P249" s="170">
        <v>2866149</v>
      </c>
      <c r="Q249" s="65">
        <f>L249/H249</f>
        <v>3490.1960545543106</v>
      </c>
      <c r="R249" s="110">
        <v>3978</v>
      </c>
    </row>
    <row r="250" spans="1:18" ht="15.75" x14ac:dyDescent="0.25">
      <c r="A250" s="74">
        <v>39</v>
      </c>
      <c r="B250" s="171" t="s">
        <v>353</v>
      </c>
      <c r="C250" s="108">
        <v>1975</v>
      </c>
      <c r="D250" s="108" t="s">
        <v>171</v>
      </c>
      <c r="E250" s="64" t="s">
        <v>124</v>
      </c>
      <c r="F250" s="166">
        <v>2</v>
      </c>
      <c r="G250" s="166">
        <v>3</v>
      </c>
      <c r="H250" s="65">
        <v>577.5</v>
      </c>
      <c r="I250" s="168">
        <v>510.9</v>
      </c>
      <c r="J250" s="172">
        <v>510.9</v>
      </c>
      <c r="K250" s="173">
        <v>20</v>
      </c>
      <c r="L250" s="170">
        <v>2032360.2</v>
      </c>
      <c r="M250" s="65">
        <v>0</v>
      </c>
      <c r="N250" s="65">
        <v>0</v>
      </c>
      <c r="O250" s="65">
        <v>0</v>
      </c>
      <c r="P250" s="170">
        <v>2032360.2</v>
      </c>
      <c r="Q250" s="65">
        <f t="shared" ref="Q250:Q251" si="44">L250/H250</f>
        <v>3519.2384415584415</v>
      </c>
      <c r="R250" s="110">
        <v>3978</v>
      </c>
    </row>
    <row r="251" spans="1:18" ht="15.75" x14ac:dyDescent="0.25">
      <c r="A251" s="74">
        <v>40</v>
      </c>
      <c r="B251" s="174" t="s">
        <v>354</v>
      </c>
      <c r="C251" s="115">
        <v>1982</v>
      </c>
      <c r="D251" s="115" t="s">
        <v>171</v>
      </c>
      <c r="E251" s="64" t="s">
        <v>110</v>
      </c>
      <c r="F251" s="166">
        <v>2</v>
      </c>
      <c r="G251" s="166">
        <v>2</v>
      </c>
      <c r="H251" s="65">
        <v>812</v>
      </c>
      <c r="I251" s="168">
        <v>747.8</v>
      </c>
      <c r="J251" s="138">
        <v>700.95</v>
      </c>
      <c r="K251" s="175">
        <v>28</v>
      </c>
      <c r="L251" s="176">
        <v>2974748.4</v>
      </c>
      <c r="M251" s="65">
        <v>0</v>
      </c>
      <c r="N251" s="65">
        <v>0</v>
      </c>
      <c r="O251" s="65">
        <v>0</v>
      </c>
      <c r="P251" s="176">
        <v>2974748.4</v>
      </c>
      <c r="Q251" s="65">
        <f t="shared" si="44"/>
        <v>3663.483251231527</v>
      </c>
      <c r="R251" s="110">
        <v>3978</v>
      </c>
    </row>
    <row r="252" spans="1:18" ht="34.5" customHeight="1" x14ac:dyDescent="0.2">
      <c r="A252" s="245" t="s">
        <v>54</v>
      </c>
      <c r="B252" s="245"/>
      <c r="C252" s="59" t="s">
        <v>48</v>
      </c>
      <c r="D252" s="59" t="s">
        <v>48</v>
      </c>
      <c r="E252" s="59" t="s">
        <v>48</v>
      </c>
      <c r="F252" s="59" t="s">
        <v>48</v>
      </c>
      <c r="G252" s="59" t="s">
        <v>48</v>
      </c>
      <c r="H252" s="60">
        <f t="shared" ref="H252:M252" si="45">SUM(H253:H255)</f>
        <v>4784.3999999999996</v>
      </c>
      <c r="I252" s="60">
        <f t="shared" si="45"/>
        <v>4378.6000000000004</v>
      </c>
      <c r="J252" s="60">
        <f t="shared" si="45"/>
        <v>3712.6</v>
      </c>
      <c r="K252" s="61">
        <f t="shared" si="45"/>
        <v>186</v>
      </c>
      <c r="L252" s="60">
        <v>16826959.800000001</v>
      </c>
      <c r="M252" s="60">
        <f t="shared" si="45"/>
        <v>0</v>
      </c>
      <c r="N252" s="60">
        <v>0</v>
      </c>
      <c r="O252" s="60">
        <v>0</v>
      </c>
      <c r="P252" s="60">
        <v>16826959.800000001</v>
      </c>
      <c r="Q252" s="60" t="s">
        <v>48</v>
      </c>
      <c r="R252" s="60" t="s">
        <v>48</v>
      </c>
    </row>
    <row r="253" spans="1:18" ht="15.75" x14ac:dyDescent="0.25">
      <c r="A253" s="64">
        <v>41</v>
      </c>
      <c r="B253" s="92" t="s">
        <v>355</v>
      </c>
      <c r="C253" s="64">
        <v>1944</v>
      </c>
      <c r="D253" s="167" t="s">
        <v>171</v>
      </c>
      <c r="E253" s="64" t="s">
        <v>124</v>
      </c>
      <c r="F253" s="64">
        <v>2</v>
      </c>
      <c r="G253" s="64">
        <v>2</v>
      </c>
      <c r="H253" s="65">
        <v>513.79999999999995</v>
      </c>
      <c r="I253" s="65">
        <v>465.1</v>
      </c>
      <c r="J253" s="177">
        <v>414.8</v>
      </c>
      <c r="K253" s="178">
        <v>18</v>
      </c>
      <c r="L253" s="177">
        <v>1787379.3</v>
      </c>
      <c r="M253" s="65">
        <v>0</v>
      </c>
      <c r="N253" s="65">
        <v>0</v>
      </c>
      <c r="O253" s="65">
        <v>0</v>
      </c>
      <c r="P253" s="95">
        <v>1787379.3</v>
      </c>
      <c r="Q253" s="65">
        <f>L253/H253</f>
        <v>3478.7452316076296</v>
      </c>
      <c r="R253" s="65">
        <v>3843</v>
      </c>
    </row>
    <row r="254" spans="1:18" ht="15.75" x14ac:dyDescent="0.25">
      <c r="A254" s="64">
        <v>42</v>
      </c>
      <c r="B254" s="92" t="s">
        <v>356</v>
      </c>
      <c r="C254" s="64">
        <v>1966</v>
      </c>
      <c r="D254" s="167" t="s">
        <v>171</v>
      </c>
      <c r="E254" s="109" t="s">
        <v>316</v>
      </c>
      <c r="F254" s="64">
        <v>5</v>
      </c>
      <c r="G254" s="64">
        <v>4</v>
      </c>
      <c r="H254" s="65">
        <v>3245</v>
      </c>
      <c r="I254" s="65">
        <v>2999</v>
      </c>
      <c r="J254" s="177">
        <v>2537.1999999999998</v>
      </c>
      <c r="K254" s="178">
        <v>122</v>
      </c>
      <c r="L254" s="144">
        <v>11525157</v>
      </c>
      <c r="M254" s="65">
        <v>0</v>
      </c>
      <c r="N254" s="65">
        <v>0</v>
      </c>
      <c r="O254" s="65">
        <v>0</v>
      </c>
      <c r="P254" s="106">
        <v>11525157</v>
      </c>
      <c r="Q254" s="65">
        <f t="shared" ref="Q254:Q255" si="46">L254/H254</f>
        <v>3551.6662557781201</v>
      </c>
      <c r="R254" s="65">
        <v>3843</v>
      </c>
    </row>
    <row r="255" spans="1:18" ht="15.75" x14ac:dyDescent="0.25">
      <c r="A255" s="64">
        <v>43</v>
      </c>
      <c r="B255" s="92" t="s">
        <v>357</v>
      </c>
      <c r="C255" s="64">
        <v>1991</v>
      </c>
      <c r="D255" s="167" t="s">
        <v>171</v>
      </c>
      <c r="E255" s="109" t="s">
        <v>316</v>
      </c>
      <c r="F255" s="64">
        <v>2</v>
      </c>
      <c r="G255" s="64">
        <v>2</v>
      </c>
      <c r="H255" s="65">
        <v>1025.5999999999999</v>
      </c>
      <c r="I255" s="65">
        <v>914.5</v>
      </c>
      <c r="J255" s="177">
        <v>760.6</v>
      </c>
      <c r="K255" s="178">
        <v>46</v>
      </c>
      <c r="L255" s="177">
        <v>3514423.5</v>
      </c>
      <c r="M255" s="65">
        <v>0</v>
      </c>
      <c r="N255" s="65">
        <v>0</v>
      </c>
      <c r="O255" s="65">
        <v>0</v>
      </c>
      <c r="P255" s="95">
        <v>3514423.5</v>
      </c>
      <c r="Q255" s="65">
        <f t="shared" si="46"/>
        <v>3426.6999804992201</v>
      </c>
      <c r="R255" s="65">
        <v>3843</v>
      </c>
    </row>
    <row r="256" spans="1:18" ht="33" customHeight="1" x14ac:dyDescent="0.2">
      <c r="A256" s="245" t="s">
        <v>358</v>
      </c>
      <c r="B256" s="245"/>
      <c r="C256" s="59" t="s">
        <v>48</v>
      </c>
      <c r="D256" s="59" t="s">
        <v>48</v>
      </c>
      <c r="E256" s="59" t="s">
        <v>48</v>
      </c>
      <c r="F256" s="59" t="s">
        <v>48</v>
      </c>
      <c r="G256" s="59" t="s">
        <v>48</v>
      </c>
      <c r="H256" s="60">
        <f t="shared" ref="H256:K256" si="47">SUM(H257:H257)</f>
        <v>2344.9</v>
      </c>
      <c r="I256" s="60">
        <f t="shared" si="47"/>
        <v>2043.5</v>
      </c>
      <c r="J256" s="60">
        <f t="shared" si="47"/>
        <v>1973.49</v>
      </c>
      <c r="K256" s="61">
        <f t="shared" si="47"/>
        <v>66</v>
      </c>
      <c r="L256" s="60">
        <v>8917834</v>
      </c>
      <c r="M256" s="60">
        <v>0</v>
      </c>
      <c r="N256" s="60">
        <v>0</v>
      </c>
      <c r="O256" s="60">
        <v>0</v>
      </c>
      <c r="P256" s="60">
        <v>8917834</v>
      </c>
      <c r="Q256" s="60" t="s">
        <v>48</v>
      </c>
      <c r="R256" s="60" t="s">
        <v>48</v>
      </c>
    </row>
    <row r="257" spans="1:18" ht="15.75" x14ac:dyDescent="0.25">
      <c r="A257" s="64">
        <v>44</v>
      </c>
      <c r="B257" s="89" t="s">
        <v>359</v>
      </c>
      <c r="C257" s="64">
        <v>1991</v>
      </c>
      <c r="D257" s="64" t="s">
        <v>171</v>
      </c>
      <c r="E257" s="64" t="s">
        <v>125</v>
      </c>
      <c r="F257" s="64">
        <v>3</v>
      </c>
      <c r="G257" s="64">
        <v>3</v>
      </c>
      <c r="H257" s="65">
        <v>2344.9</v>
      </c>
      <c r="I257" s="65">
        <v>2043.5</v>
      </c>
      <c r="J257" s="65">
        <v>1973.49</v>
      </c>
      <c r="K257" s="66">
        <v>66</v>
      </c>
      <c r="L257" s="65">
        <v>8917834</v>
      </c>
      <c r="M257" s="65">
        <v>0</v>
      </c>
      <c r="N257" s="65">
        <v>0</v>
      </c>
      <c r="O257" s="65">
        <v>0</v>
      </c>
      <c r="P257" s="65">
        <v>8917834</v>
      </c>
      <c r="Q257" s="65">
        <f>L257/H257</f>
        <v>3803.0764638150881</v>
      </c>
      <c r="R257" s="65">
        <v>1369</v>
      </c>
    </row>
    <row r="258" spans="1:18" ht="33.75" customHeight="1" x14ac:dyDescent="0.2">
      <c r="A258" s="245" t="s">
        <v>56</v>
      </c>
      <c r="B258" s="245"/>
      <c r="C258" s="59" t="s">
        <v>48</v>
      </c>
      <c r="D258" s="59" t="s">
        <v>48</v>
      </c>
      <c r="E258" s="59" t="s">
        <v>48</v>
      </c>
      <c r="F258" s="59" t="s">
        <v>48</v>
      </c>
      <c r="G258" s="59" t="s">
        <v>48</v>
      </c>
      <c r="H258" s="60">
        <f>SUM(H259:H302)</f>
        <v>137852.09999999995</v>
      </c>
      <c r="I258" s="60">
        <f t="shared" ref="I258:M258" si="48">SUM(I259:I302)</f>
        <v>127800.54000000001</v>
      </c>
      <c r="J258" s="60">
        <f t="shared" si="48"/>
        <v>116849.44</v>
      </c>
      <c r="K258" s="61">
        <f t="shared" si="48"/>
        <v>5332</v>
      </c>
      <c r="L258" s="60">
        <v>272472338.55999994</v>
      </c>
      <c r="M258" s="60">
        <f t="shared" si="48"/>
        <v>0</v>
      </c>
      <c r="N258" s="60">
        <v>0</v>
      </c>
      <c r="O258" s="60">
        <v>0</v>
      </c>
      <c r="P258" s="60">
        <v>272472338.55999994</v>
      </c>
      <c r="Q258" s="60" t="s">
        <v>48</v>
      </c>
      <c r="R258" s="60" t="s">
        <v>48</v>
      </c>
    </row>
    <row r="259" spans="1:18" ht="15.75" x14ac:dyDescent="0.2">
      <c r="A259" s="64">
        <v>45</v>
      </c>
      <c r="B259" s="62" t="s">
        <v>360</v>
      </c>
      <c r="C259" s="72">
        <v>1989</v>
      </c>
      <c r="D259" s="64" t="s">
        <v>171</v>
      </c>
      <c r="E259" s="64" t="s">
        <v>124</v>
      </c>
      <c r="F259" s="72">
        <v>2</v>
      </c>
      <c r="G259" s="72">
        <v>2</v>
      </c>
      <c r="H259" s="138">
        <v>879.8</v>
      </c>
      <c r="I259" s="95">
        <v>879.8</v>
      </c>
      <c r="J259" s="138">
        <v>755.6</v>
      </c>
      <c r="K259" s="175">
        <v>44</v>
      </c>
      <c r="L259" s="138">
        <v>3381071.4</v>
      </c>
      <c r="M259" s="65">
        <v>0</v>
      </c>
      <c r="N259" s="65">
        <v>0</v>
      </c>
      <c r="O259" s="65">
        <v>0</v>
      </c>
      <c r="P259" s="65">
        <v>3381071.4</v>
      </c>
      <c r="Q259" s="65">
        <f>L259/H259</f>
        <v>3843</v>
      </c>
      <c r="R259" s="138">
        <v>3843</v>
      </c>
    </row>
    <row r="260" spans="1:18" ht="15.75" x14ac:dyDescent="0.2">
      <c r="A260" s="64">
        <f>A259+1</f>
        <v>46</v>
      </c>
      <c r="B260" s="56" t="s">
        <v>361</v>
      </c>
      <c r="C260" s="179">
        <v>1982</v>
      </c>
      <c r="D260" s="64" t="s">
        <v>171</v>
      </c>
      <c r="E260" s="64" t="s">
        <v>110</v>
      </c>
      <c r="F260" s="72">
        <v>2</v>
      </c>
      <c r="G260" s="72">
        <v>3</v>
      </c>
      <c r="H260" s="138">
        <v>1044.2</v>
      </c>
      <c r="I260" s="95">
        <v>915.3</v>
      </c>
      <c r="J260" s="138">
        <v>813.6</v>
      </c>
      <c r="K260" s="175">
        <v>45</v>
      </c>
      <c r="L260" s="138">
        <v>2659861.7999999998</v>
      </c>
      <c r="M260" s="65">
        <v>0</v>
      </c>
      <c r="N260" s="65">
        <v>0</v>
      </c>
      <c r="O260" s="65">
        <v>0</v>
      </c>
      <c r="P260" s="65">
        <v>2659861.7999999998</v>
      </c>
      <c r="Q260" s="65">
        <f t="shared" ref="Q260:Q302" si="49">L260/H260</f>
        <v>2547.2723616165481</v>
      </c>
      <c r="R260" s="138">
        <v>1524</v>
      </c>
    </row>
    <row r="261" spans="1:18" ht="15.75" x14ac:dyDescent="0.2">
      <c r="A261" s="64">
        <f t="shared" ref="A261:A302" si="50">A260+1</f>
        <v>47</v>
      </c>
      <c r="B261" s="56" t="s">
        <v>189</v>
      </c>
      <c r="C261" s="64">
        <v>1981</v>
      </c>
      <c r="D261" s="64" t="s">
        <v>171</v>
      </c>
      <c r="E261" s="74" t="s">
        <v>182</v>
      </c>
      <c r="F261" s="64">
        <v>5</v>
      </c>
      <c r="G261" s="64">
        <v>6</v>
      </c>
      <c r="H261" s="65">
        <v>4420.8999999999996</v>
      </c>
      <c r="I261" s="65">
        <v>4420.8999999999996</v>
      </c>
      <c r="J261" s="65">
        <v>3553.9</v>
      </c>
      <c r="K261" s="66">
        <v>223</v>
      </c>
      <c r="L261" s="138">
        <v>10870993.1</v>
      </c>
      <c r="M261" s="65">
        <v>0</v>
      </c>
      <c r="N261" s="65">
        <v>0</v>
      </c>
      <c r="O261" s="65">
        <v>0</v>
      </c>
      <c r="P261" s="95">
        <v>10870993.1</v>
      </c>
      <c r="Q261" s="65">
        <f t="shared" si="49"/>
        <v>2459</v>
      </c>
      <c r="R261" s="138">
        <v>2459</v>
      </c>
    </row>
    <row r="262" spans="1:18" ht="15.75" x14ac:dyDescent="0.2">
      <c r="A262" s="64">
        <f t="shared" si="50"/>
        <v>48</v>
      </c>
      <c r="B262" s="56" t="s">
        <v>192</v>
      </c>
      <c r="C262" s="64">
        <v>1975</v>
      </c>
      <c r="D262" s="64" t="s">
        <v>171</v>
      </c>
      <c r="E262" s="64" t="s">
        <v>110</v>
      </c>
      <c r="F262" s="64">
        <v>2</v>
      </c>
      <c r="G262" s="64">
        <v>1</v>
      </c>
      <c r="H262" s="65">
        <v>712.3</v>
      </c>
      <c r="I262" s="65">
        <v>639</v>
      </c>
      <c r="J262" s="180">
        <v>562.6</v>
      </c>
      <c r="K262" s="181">
        <v>26</v>
      </c>
      <c r="L262" s="138">
        <v>2388582</v>
      </c>
      <c r="M262" s="65">
        <v>0</v>
      </c>
      <c r="N262" s="65">
        <v>0</v>
      </c>
      <c r="O262" s="65">
        <v>0</v>
      </c>
      <c r="P262" s="65">
        <v>2388582</v>
      </c>
      <c r="Q262" s="65">
        <f t="shared" si="49"/>
        <v>3353.3370770742667</v>
      </c>
      <c r="R262" s="138">
        <v>3738</v>
      </c>
    </row>
    <row r="263" spans="1:18" ht="15.75" x14ac:dyDescent="0.2">
      <c r="A263" s="64">
        <f t="shared" si="50"/>
        <v>49</v>
      </c>
      <c r="B263" s="62" t="s">
        <v>362</v>
      </c>
      <c r="C263" s="72">
        <v>1977</v>
      </c>
      <c r="D263" s="64" t="s">
        <v>171</v>
      </c>
      <c r="E263" s="74" t="s">
        <v>182</v>
      </c>
      <c r="F263" s="72">
        <v>5</v>
      </c>
      <c r="G263" s="72">
        <v>8</v>
      </c>
      <c r="H263" s="138">
        <v>6189</v>
      </c>
      <c r="I263" s="95">
        <v>6189</v>
      </c>
      <c r="J263" s="138">
        <v>5542.5</v>
      </c>
      <c r="K263" s="175">
        <v>156</v>
      </c>
      <c r="L263" s="138">
        <v>8553198</v>
      </c>
      <c r="M263" s="65">
        <v>0</v>
      </c>
      <c r="N263" s="65">
        <v>0</v>
      </c>
      <c r="O263" s="65">
        <v>0</v>
      </c>
      <c r="P263" s="65">
        <v>8553198</v>
      </c>
      <c r="Q263" s="65">
        <f t="shared" si="49"/>
        <v>1382</v>
      </c>
      <c r="R263" s="138">
        <v>1382</v>
      </c>
    </row>
    <row r="264" spans="1:18" ht="15.75" x14ac:dyDescent="0.2">
      <c r="A264" s="64">
        <f t="shared" si="50"/>
        <v>50</v>
      </c>
      <c r="B264" s="56" t="s">
        <v>363</v>
      </c>
      <c r="C264" s="72">
        <v>1989</v>
      </c>
      <c r="D264" s="64" t="s">
        <v>171</v>
      </c>
      <c r="E264" s="74" t="s">
        <v>182</v>
      </c>
      <c r="F264" s="72">
        <v>9</v>
      </c>
      <c r="G264" s="72">
        <v>7</v>
      </c>
      <c r="H264" s="138">
        <v>13644.9</v>
      </c>
      <c r="I264" s="95">
        <v>13348.3</v>
      </c>
      <c r="J264" s="138">
        <v>12841.8</v>
      </c>
      <c r="K264" s="175">
        <v>415</v>
      </c>
      <c r="L264" s="138">
        <v>12213694.5</v>
      </c>
      <c r="M264" s="65">
        <v>0</v>
      </c>
      <c r="N264" s="65">
        <v>0</v>
      </c>
      <c r="O264" s="65">
        <v>0</v>
      </c>
      <c r="P264" s="65">
        <v>12213694.5</v>
      </c>
      <c r="Q264" s="65">
        <f t="shared" si="49"/>
        <v>895.11059077017785</v>
      </c>
      <c r="R264" s="138">
        <v>915</v>
      </c>
    </row>
    <row r="265" spans="1:18" ht="15.75" x14ac:dyDescent="0.2">
      <c r="A265" s="64">
        <f t="shared" si="50"/>
        <v>51</v>
      </c>
      <c r="B265" s="62" t="s">
        <v>364</v>
      </c>
      <c r="C265" s="72">
        <v>1967</v>
      </c>
      <c r="D265" s="64" t="s">
        <v>171</v>
      </c>
      <c r="E265" s="64" t="s">
        <v>110</v>
      </c>
      <c r="F265" s="72">
        <v>5</v>
      </c>
      <c r="G265" s="72">
        <v>3</v>
      </c>
      <c r="H265" s="138">
        <v>2752.9</v>
      </c>
      <c r="I265" s="95">
        <v>2559.9</v>
      </c>
      <c r="J265" s="138">
        <v>2384.8000000000002</v>
      </c>
      <c r="K265" s="175">
        <v>92</v>
      </c>
      <c r="L265" s="138">
        <v>9205400.4000000004</v>
      </c>
      <c r="M265" s="65">
        <v>0</v>
      </c>
      <c r="N265" s="65">
        <v>0</v>
      </c>
      <c r="O265" s="65">
        <v>0</v>
      </c>
      <c r="P265" s="95">
        <v>9205400.4000000004</v>
      </c>
      <c r="Q265" s="65">
        <f t="shared" si="49"/>
        <v>3343.892041120273</v>
      </c>
      <c r="R265" s="138">
        <v>3596</v>
      </c>
    </row>
    <row r="266" spans="1:18" ht="15.75" x14ac:dyDescent="0.2">
      <c r="A266" s="64">
        <f t="shared" si="50"/>
        <v>52</v>
      </c>
      <c r="B266" s="62" t="s">
        <v>188</v>
      </c>
      <c r="C266" s="64">
        <v>1980</v>
      </c>
      <c r="D266" s="64" t="s">
        <v>171</v>
      </c>
      <c r="E266" s="74" t="s">
        <v>182</v>
      </c>
      <c r="F266" s="64">
        <v>5</v>
      </c>
      <c r="G266" s="64">
        <v>4</v>
      </c>
      <c r="H266" s="65">
        <v>2717</v>
      </c>
      <c r="I266" s="65">
        <v>2717</v>
      </c>
      <c r="J266" s="65">
        <v>2281.3000000000002</v>
      </c>
      <c r="K266" s="66">
        <v>148</v>
      </c>
      <c r="L266" s="138">
        <v>6681103</v>
      </c>
      <c r="M266" s="65">
        <v>0</v>
      </c>
      <c r="N266" s="65">
        <v>0</v>
      </c>
      <c r="O266" s="65">
        <v>0</v>
      </c>
      <c r="P266" s="65">
        <v>6681103</v>
      </c>
      <c r="Q266" s="65">
        <f t="shared" si="49"/>
        <v>2459</v>
      </c>
      <c r="R266" s="138">
        <v>2459</v>
      </c>
    </row>
    <row r="267" spans="1:18" ht="15.75" x14ac:dyDescent="0.2">
      <c r="A267" s="64">
        <f t="shared" si="50"/>
        <v>53</v>
      </c>
      <c r="B267" s="62" t="s">
        <v>180</v>
      </c>
      <c r="C267" s="72">
        <v>1988</v>
      </c>
      <c r="D267" s="64" t="s">
        <v>171</v>
      </c>
      <c r="E267" s="64" t="s">
        <v>124</v>
      </c>
      <c r="F267" s="72">
        <v>2</v>
      </c>
      <c r="G267" s="72">
        <v>3</v>
      </c>
      <c r="H267" s="138">
        <v>748.4</v>
      </c>
      <c r="I267" s="95">
        <v>748.4</v>
      </c>
      <c r="J267" s="138">
        <v>692.6</v>
      </c>
      <c r="K267" s="175">
        <v>28</v>
      </c>
      <c r="L267" s="138">
        <v>3102866.4</v>
      </c>
      <c r="M267" s="65">
        <v>0</v>
      </c>
      <c r="N267" s="65">
        <v>0</v>
      </c>
      <c r="O267" s="65">
        <v>0</v>
      </c>
      <c r="P267" s="65">
        <v>3102866.4</v>
      </c>
      <c r="Q267" s="65">
        <f t="shared" si="49"/>
        <v>4146</v>
      </c>
      <c r="R267" s="138">
        <v>1382</v>
      </c>
    </row>
    <row r="268" spans="1:18" ht="15.75" x14ac:dyDescent="0.2">
      <c r="A268" s="64">
        <f t="shared" si="50"/>
        <v>54</v>
      </c>
      <c r="B268" s="62" t="s">
        <v>365</v>
      </c>
      <c r="C268" s="72">
        <v>1989</v>
      </c>
      <c r="D268" s="64" t="s">
        <v>171</v>
      </c>
      <c r="E268" s="64" t="s">
        <v>124</v>
      </c>
      <c r="F268" s="72">
        <v>2</v>
      </c>
      <c r="G268" s="72">
        <v>3</v>
      </c>
      <c r="H268" s="138">
        <v>748.5</v>
      </c>
      <c r="I268" s="95">
        <v>748.5</v>
      </c>
      <c r="J268" s="138">
        <v>565.70000000000005</v>
      </c>
      <c r="K268" s="175">
        <v>27</v>
      </c>
      <c r="L268" s="138">
        <v>6602518.5</v>
      </c>
      <c r="M268" s="65">
        <v>0</v>
      </c>
      <c r="N268" s="65">
        <v>0</v>
      </c>
      <c r="O268" s="65">
        <v>0</v>
      </c>
      <c r="P268" s="65">
        <v>6602518.5</v>
      </c>
      <c r="Q268" s="65">
        <f t="shared" si="49"/>
        <v>8821</v>
      </c>
      <c r="R268" s="138">
        <v>8821</v>
      </c>
    </row>
    <row r="269" spans="1:18" ht="15.75" x14ac:dyDescent="0.2">
      <c r="A269" s="64">
        <f t="shared" si="50"/>
        <v>55</v>
      </c>
      <c r="B269" s="62" t="s">
        <v>366</v>
      </c>
      <c r="C269" s="72">
        <v>1977</v>
      </c>
      <c r="D269" s="64" t="s">
        <v>171</v>
      </c>
      <c r="E269" s="74" t="s">
        <v>110</v>
      </c>
      <c r="F269" s="182">
        <v>5</v>
      </c>
      <c r="G269" s="182">
        <v>4</v>
      </c>
      <c r="H269" s="138">
        <v>5171.8</v>
      </c>
      <c r="I269" s="95">
        <v>3975.6</v>
      </c>
      <c r="J269" s="138">
        <v>3162</v>
      </c>
      <c r="K269" s="175">
        <v>281</v>
      </c>
      <c r="L269" s="138">
        <v>5494279.2000000002</v>
      </c>
      <c r="M269" s="65">
        <v>0</v>
      </c>
      <c r="N269" s="65">
        <v>0</v>
      </c>
      <c r="O269" s="65">
        <v>0</v>
      </c>
      <c r="P269" s="65">
        <v>5494279.2000000002</v>
      </c>
      <c r="Q269" s="65">
        <f t="shared" si="49"/>
        <v>1062.3533779341815</v>
      </c>
      <c r="R269" s="138">
        <v>1382</v>
      </c>
    </row>
    <row r="270" spans="1:18" ht="15.75" x14ac:dyDescent="0.2">
      <c r="A270" s="64">
        <f t="shared" si="50"/>
        <v>56</v>
      </c>
      <c r="B270" s="62" t="s">
        <v>367</v>
      </c>
      <c r="C270" s="72">
        <v>1977</v>
      </c>
      <c r="D270" s="64" t="s">
        <v>171</v>
      </c>
      <c r="E270" s="74" t="s">
        <v>182</v>
      </c>
      <c r="F270" s="182">
        <v>5</v>
      </c>
      <c r="G270" s="182">
        <v>2</v>
      </c>
      <c r="H270" s="138">
        <v>3114.6</v>
      </c>
      <c r="I270" s="95">
        <v>2665.8</v>
      </c>
      <c r="J270" s="138">
        <v>2239.6</v>
      </c>
      <c r="K270" s="175">
        <v>195</v>
      </c>
      <c r="L270" s="138">
        <v>3684135.6</v>
      </c>
      <c r="M270" s="65">
        <v>0</v>
      </c>
      <c r="N270" s="65">
        <v>0</v>
      </c>
      <c r="O270" s="65">
        <v>0</v>
      </c>
      <c r="P270" s="65">
        <v>3684135.6</v>
      </c>
      <c r="Q270" s="65">
        <f t="shared" si="49"/>
        <v>1182.8599499133115</v>
      </c>
      <c r="R270" s="138">
        <v>1382</v>
      </c>
    </row>
    <row r="271" spans="1:18" ht="15.75" x14ac:dyDescent="0.2">
      <c r="A271" s="64">
        <f t="shared" si="50"/>
        <v>57</v>
      </c>
      <c r="B271" s="62" t="s">
        <v>368</v>
      </c>
      <c r="C271" s="72">
        <v>1982</v>
      </c>
      <c r="D271" s="64" t="s">
        <v>171</v>
      </c>
      <c r="E271" s="64" t="s">
        <v>124</v>
      </c>
      <c r="F271" s="72">
        <v>2</v>
      </c>
      <c r="G271" s="72">
        <v>1</v>
      </c>
      <c r="H271" s="138">
        <v>238.2</v>
      </c>
      <c r="I271" s="95">
        <v>238.2</v>
      </c>
      <c r="J271" s="138">
        <v>109</v>
      </c>
      <c r="K271" s="175">
        <v>16</v>
      </c>
      <c r="L271" s="138">
        <v>915402.6</v>
      </c>
      <c r="M271" s="65">
        <v>0</v>
      </c>
      <c r="N271" s="65">
        <v>0</v>
      </c>
      <c r="O271" s="65">
        <v>0</v>
      </c>
      <c r="P271" s="65">
        <v>915402.6</v>
      </c>
      <c r="Q271" s="65">
        <f t="shared" si="49"/>
        <v>3843</v>
      </c>
      <c r="R271" s="138">
        <v>3843</v>
      </c>
    </row>
    <row r="272" spans="1:18" ht="15.75" x14ac:dyDescent="0.2">
      <c r="A272" s="64">
        <f t="shared" si="50"/>
        <v>58</v>
      </c>
      <c r="B272" s="62" t="s">
        <v>369</v>
      </c>
      <c r="C272" s="72">
        <v>1952</v>
      </c>
      <c r="D272" s="64" t="s">
        <v>171</v>
      </c>
      <c r="E272" s="64" t="s">
        <v>124</v>
      </c>
      <c r="F272" s="72">
        <v>2</v>
      </c>
      <c r="G272" s="72">
        <v>1</v>
      </c>
      <c r="H272" s="138">
        <v>494.1</v>
      </c>
      <c r="I272" s="95">
        <v>494.1</v>
      </c>
      <c r="J272" s="138">
        <v>248.3</v>
      </c>
      <c r="K272" s="175">
        <v>32</v>
      </c>
      <c r="L272" s="138">
        <v>1898826.3</v>
      </c>
      <c r="M272" s="65">
        <v>0</v>
      </c>
      <c r="N272" s="65">
        <v>0</v>
      </c>
      <c r="O272" s="65">
        <v>0</v>
      </c>
      <c r="P272" s="65">
        <v>1898826.3</v>
      </c>
      <c r="Q272" s="65">
        <f t="shared" si="49"/>
        <v>3843</v>
      </c>
      <c r="R272" s="138">
        <v>3843</v>
      </c>
    </row>
    <row r="273" spans="1:18" ht="15.75" x14ac:dyDescent="0.2">
      <c r="A273" s="64">
        <f t="shared" si="50"/>
        <v>59</v>
      </c>
      <c r="B273" s="62" t="s">
        <v>370</v>
      </c>
      <c r="C273" s="72">
        <v>1990</v>
      </c>
      <c r="D273" s="64" t="s">
        <v>171</v>
      </c>
      <c r="E273" s="64" t="s">
        <v>124</v>
      </c>
      <c r="F273" s="72">
        <v>2</v>
      </c>
      <c r="G273" s="72">
        <v>4</v>
      </c>
      <c r="H273" s="138">
        <v>800.5</v>
      </c>
      <c r="I273" s="95">
        <v>800.5</v>
      </c>
      <c r="J273" s="138">
        <v>421.5</v>
      </c>
      <c r="K273" s="175">
        <v>38</v>
      </c>
      <c r="L273" s="138">
        <v>3076321.5</v>
      </c>
      <c r="M273" s="65">
        <v>0</v>
      </c>
      <c r="N273" s="65">
        <v>0</v>
      </c>
      <c r="O273" s="65">
        <v>0</v>
      </c>
      <c r="P273" s="65">
        <v>3076321.5</v>
      </c>
      <c r="Q273" s="65">
        <f t="shared" si="49"/>
        <v>3843</v>
      </c>
      <c r="R273" s="138">
        <v>3843</v>
      </c>
    </row>
    <row r="274" spans="1:18" ht="15.75" x14ac:dyDescent="0.2">
      <c r="A274" s="64">
        <f t="shared" si="50"/>
        <v>60</v>
      </c>
      <c r="B274" s="62" t="s">
        <v>371</v>
      </c>
      <c r="C274" s="72">
        <v>1984</v>
      </c>
      <c r="D274" s="64" t="s">
        <v>171</v>
      </c>
      <c r="E274" s="64" t="s">
        <v>124</v>
      </c>
      <c r="F274" s="72">
        <v>2</v>
      </c>
      <c r="G274" s="72">
        <v>3</v>
      </c>
      <c r="H274" s="138">
        <v>480.7</v>
      </c>
      <c r="I274" s="95">
        <v>480.7</v>
      </c>
      <c r="J274" s="138">
        <v>259</v>
      </c>
      <c r="K274" s="175">
        <v>25</v>
      </c>
      <c r="L274" s="138">
        <v>1847330.0999999999</v>
      </c>
      <c r="M274" s="65">
        <v>0</v>
      </c>
      <c r="N274" s="65">
        <v>0</v>
      </c>
      <c r="O274" s="65">
        <v>0</v>
      </c>
      <c r="P274" s="65">
        <v>1847330.0999999999</v>
      </c>
      <c r="Q274" s="65">
        <f t="shared" si="49"/>
        <v>3843</v>
      </c>
      <c r="R274" s="138">
        <v>3843</v>
      </c>
    </row>
    <row r="275" spans="1:18" ht="31.5" x14ac:dyDescent="0.2">
      <c r="A275" s="64">
        <f t="shared" si="50"/>
        <v>61</v>
      </c>
      <c r="B275" s="62" t="s">
        <v>372</v>
      </c>
      <c r="C275" s="72">
        <v>1992</v>
      </c>
      <c r="D275" s="64" t="s">
        <v>171</v>
      </c>
      <c r="E275" s="74" t="s">
        <v>182</v>
      </c>
      <c r="F275" s="72">
        <v>9</v>
      </c>
      <c r="G275" s="72">
        <v>3</v>
      </c>
      <c r="H275" s="138">
        <v>6562.6</v>
      </c>
      <c r="I275" s="95">
        <v>6562.6</v>
      </c>
      <c r="J275" s="138">
        <v>6440.3</v>
      </c>
      <c r="K275" s="175">
        <v>150</v>
      </c>
      <c r="L275" s="138">
        <v>6004779</v>
      </c>
      <c r="M275" s="65">
        <v>0</v>
      </c>
      <c r="N275" s="65">
        <v>0</v>
      </c>
      <c r="O275" s="65">
        <v>0</v>
      </c>
      <c r="P275" s="65">
        <v>6004779</v>
      </c>
      <c r="Q275" s="65">
        <f t="shared" si="49"/>
        <v>915</v>
      </c>
      <c r="R275" s="138">
        <v>915</v>
      </c>
    </row>
    <row r="276" spans="1:18" ht="31.5" x14ac:dyDescent="0.2">
      <c r="A276" s="64">
        <f t="shared" si="50"/>
        <v>62</v>
      </c>
      <c r="B276" s="62" t="s">
        <v>373</v>
      </c>
      <c r="C276" s="72">
        <v>1964</v>
      </c>
      <c r="D276" s="64" t="s">
        <v>171</v>
      </c>
      <c r="E276" s="74" t="s">
        <v>110</v>
      </c>
      <c r="F276" s="72">
        <v>4</v>
      </c>
      <c r="G276" s="72">
        <v>3</v>
      </c>
      <c r="H276" s="138">
        <v>2444.9</v>
      </c>
      <c r="I276" s="95">
        <v>1983.19</v>
      </c>
      <c r="J276" s="138">
        <v>1474.09</v>
      </c>
      <c r="K276" s="175">
        <v>163</v>
      </c>
      <c r="L276" s="138">
        <v>9067144.6799999997</v>
      </c>
      <c r="M276" s="65">
        <v>0</v>
      </c>
      <c r="N276" s="65">
        <v>0</v>
      </c>
      <c r="O276" s="65">
        <v>0</v>
      </c>
      <c r="P276" s="65">
        <v>9067144.6799999997</v>
      </c>
      <c r="Q276" s="65">
        <f t="shared" si="49"/>
        <v>3708.5953126917252</v>
      </c>
      <c r="R276" s="138">
        <v>1808</v>
      </c>
    </row>
    <row r="277" spans="1:18" ht="31.5" x14ac:dyDescent="0.2">
      <c r="A277" s="64">
        <f t="shared" si="50"/>
        <v>63</v>
      </c>
      <c r="B277" s="62" t="s">
        <v>374</v>
      </c>
      <c r="C277" s="72">
        <v>1965</v>
      </c>
      <c r="D277" s="64" t="s">
        <v>171</v>
      </c>
      <c r="E277" s="74" t="s">
        <v>110</v>
      </c>
      <c r="F277" s="72">
        <v>5</v>
      </c>
      <c r="G277" s="72">
        <v>3</v>
      </c>
      <c r="H277" s="138">
        <v>2968.5</v>
      </c>
      <c r="I277" s="95">
        <v>2390.16</v>
      </c>
      <c r="J277" s="138">
        <v>1983.16</v>
      </c>
      <c r="K277" s="175">
        <v>165</v>
      </c>
      <c r="L277" s="138">
        <v>14231012.640000001</v>
      </c>
      <c r="M277" s="65">
        <v>0</v>
      </c>
      <c r="N277" s="65">
        <v>0</v>
      </c>
      <c r="O277" s="65">
        <v>0</v>
      </c>
      <c r="P277" s="65">
        <v>14231012.640000001</v>
      </c>
      <c r="Q277" s="65">
        <f t="shared" si="49"/>
        <v>4794.0079636179889</v>
      </c>
      <c r="R277" s="138">
        <v>1808</v>
      </c>
    </row>
    <row r="278" spans="1:18" ht="15.75" x14ac:dyDescent="0.2">
      <c r="A278" s="64">
        <f t="shared" si="50"/>
        <v>64</v>
      </c>
      <c r="B278" s="56" t="s">
        <v>251</v>
      </c>
      <c r="C278" s="72">
        <v>1965</v>
      </c>
      <c r="D278" s="64" t="s">
        <v>171</v>
      </c>
      <c r="E278" s="74" t="s">
        <v>182</v>
      </c>
      <c r="F278" s="72">
        <v>5</v>
      </c>
      <c r="G278" s="72">
        <v>4</v>
      </c>
      <c r="H278" s="138">
        <v>3518.8</v>
      </c>
      <c r="I278" s="95">
        <v>3518.8</v>
      </c>
      <c r="J278" s="138">
        <v>3297.7</v>
      </c>
      <c r="K278" s="175">
        <v>169</v>
      </c>
      <c r="L278" s="138">
        <v>499669.60000000003</v>
      </c>
      <c r="M278" s="65">
        <v>0</v>
      </c>
      <c r="N278" s="65">
        <v>0</v>
      </c>
      <c r="O278" s="65">
        <v>0</v>
      </c>
      <c r="P278" s="95">
        <v>499669.60000000003</v>
      </c>
      <c r="Q278" s="65">
        <f t="shared" si="49"/>
        <v>142</v>
      </c>
      <c r="R278" s="138">
        <v>142</v>
      </c>
    </row>
    <row r="279" spans="1:18" ht="15.75" x14ac:dyDescent="0.2">
      <c r="A279" s="64">
        <f t="shared" si="50"/>
        <v>65</v>
      </c>
      <c r="B279" s="56" t="s">
        <v>252</v>
      </c>
      <c r="C279" s="72">
        <v>1992</v>
      </c>
      <c r="D279" s="64" t="s">
        <v>171</v>
      </c>
      <c r="E279" s="74" t="s">
        <v>110</v>
      </c>
      <c r="F279" s="72">
        <v>8</v>
      </c>
      <c r="G279" s="72">
        <v>8</v>
      </c>
      <c r="H279" s="138">
        <v>8327.2999999999993</v>
      </c>
      <c r="I279" s="95">
        <v>8327.2999999999993</v>
      </c>
      <c r="J279" s="138">
        <v>8263.1</v>
      </c>
      <c r="K279" s="175">
        <v>204</v>
      </c>
      <c r="L279" s="138">
        <v>7619479.4999999991</v>
      </c>
      <c r="M279" s="65">
        <v>0</v>
      </c>
      <c r="N279" s="65">
        <v>0</v>
      </c>
      <c r="O279" s="65">
        <v>0</v>
      </c>
      <c r="P279" s="65">
        <v>7619479.4999999991</v>
      </c>
      <c r="Q279" s="65">
        <f t="shared" si="49"/>
        <v>915</v>
      </c>
      <c r="R279" s="138">
        <v>915</v>
      </c>
    </row>
    <row r="280" spans="1:18" ht="15.75" x14ac:dyDescent="0.2">
      <c r="A280" s="64">
        <f t="shared" si="50"/>
        <v>66</v>
      </c>
      <c r="B280" s="56" t="s">
        <v>375</v>
      </c>
      <c r="C280" s="72">
        <v>1992</v>
      </c>
      <c r="D280" s="64" t="s">
        <v>171</v>
      </c>
      <c r="E280" s="74" t="s">
        <v>110</v>
      </c>
      <c r="F280" s="72">
        <v>9</v>
      </c>
      <c r="G280" s="72">
        <v>1</v>
      </c>
      <c r="H280" s="138">
        <v>1989.9</v>
      </c>
      <c r="I280" s="95">
        <v>1989.9</v>
      </c>
      <c r="J280" s="138">
        <v>1989.9</v>
      </c>
      <c r="K280" s="175">
        <v>96</v>
      </c>
      <c r="L280" s="138">
        <v>1820758.5</v>
      </c>
      <c r="M280" s="65">
        <v>0</v>
      </c>
      <c r="N280" s="65">
        <v>0</v>
      </c>
      <c r="O280" s="65">
        <v>0</v>
      </c>
      <c r="P280" s="65">
        <v>1820758.5</v>
      </c>
      <c r="Q280" s="65">
        <f t="shared" si="49"/>
        <v>915</v>
      </c>
      <c r="R280" s="138">
        <v>915</v>
      </c>
    </row>
    <row r="281" spans="1:18" ht="15.75" x14ac:dyDescent="0.2">
      <c r="A281" s="64">
        <f t="shared" si="50"/>
        <v>67</v>
      </c>
      <c r="B281" s="56" t="s">
        <v>376</v>
      </c>
      <c r="C281" s="72">
        <v>1956</v>
      </c>
      <c r="D281" s="64" t="s">
        <v>171</v>
      </c>
      <c r="E281" s="64" t="s">
        <v>124</v>
      </c>
      <c r="F281" s="72">
        <v>2</v>
      </c>
      <c r="G281" s="72">
        <v>2</v>
      </c>
      <c r="H281" s="138">
        <v>538.79999999999995</v>
      </c>
      <c r="I281" s="95">
        <v>538.79999999999995</v>
      </c>
      <c r="J281" s="138">
        <v>430.6</v>
      </c>
      <c r="K281" s="175">
        <v>24</v>
      </c>
      <c r="L281" s="138">
        <v>744621.6</v>
      </c>
      <c r="M281" s="65">
        <v>0</v>
      </c>
      <c r="N281" s="65">
        <v>0</v>
      </c>
      <c r="O281" s="65">
        <v>0</v>
      </c>
      <c r="P281" s="65">
        <v>744621.6</v>
      </c>
      <c r="Q281" s="65">
        <f t="shared" si="49"/>
        <v>1382</v>
      </c>
      <c r="R281" s="138">
        <v>1382</v>
      </c>
    </row>
    <row r="282" spans="1:18" ht="15.75" x14ac:dyDescent="0.2">
      <c r="A282" s="64">
        <f t="shared" si="50"/>
        <v>68</v>
      </c>
      <c r="B282" s="62" t="s">
        <v>377</v>
      </c>
      <c r="C282" s="72">
        <v>1974</v>
      </c>
      <c r="D282" s="64" t="s">
        <v>171</v>
      </c>
      <c r="E282" s="74" t="s">
        <v>182</v>
      </c>
      <c r="F282" s="72">
        <v>8</v>
      </c>
      <c r="G282" s="72">
        <v>2</v>
      </c>
      <c r="H282" s="138">
        <v>4845.2</v>
      </c>
      <c r="I282" s="95">
        <v>3439.99</v>
      </c>
      <c r="J282" s="138">
        <v>3206.29</v>
      </c>
      <c r="K282" s="175">
        <v>203</v>
      </c>
      <c r="L282" s="138">
        <v>3976628.44</v>
      </c>
      <c r="M282" s="65">
        <v>0</v>
      </c>
      <c r="N282" s="65">
        <v>0</v>
      </c>
      <c r="O282" s="65">
        <v>0</v>
      </c>
      <c r="P282" s="65">
        <v>3976628.44</v>
      </c>
      <c r="Q282" s="65">
        <f t="shared" si="49"/>
        <v>820.73566416247013</v>
      </c>
      <c r="R282" s="138">
        <v>1156</v>
      </c>
    </row>
    <row r="283" spans="1:18" ht="15.75" x14ac:dyDescent="0.2">
      <c r="A283" s="64">
        <f t="shared" si="50"/>
        <v>69</v>
      </c>
      <c r="B283" s="62" t="s">
        <v>378</v>
      </c>
      <c r="C283" s="72">
        <v>1967</v>
      </c>
      <c r="D283" s="64" t="s">
        <v>171</v>
      </c>
      <c r="E283" s="74" t="s">
        <v>110</v>
      </c>
      <c r="F283" s="72">
        <v>5</v>
      </c>
      <c r="G283" s="72">
        <v>3</v>
      </c>
      <c r="H283" s="138">
        <v>2834.1</v>
      </c>
      <c r="I283" s="95">
        <v>2454.1999999999998</v>
      </c>
      <c r="J283" s="138">
        <v>2255.9</v>
      </c>
      <c r="K283" s="175">
        <v>115</v>
      </c>
      <c r="L283" s="138">
        <v>8825303.1999999993</v>
      </c>
      <c r="M283" s="65">
        <v>0</v>
      </c>
      <c r="N283" s="65">
        <v>0</v>
      </c>
      <c r="O283" s="65">
        <v>0</v>
      </c>
      <c r="P283" s="65">
        <v>8825303.1999999993</v>
      </c>
      <c r="Q283" s="65">
        <f t="shared" si="49"/>
        <v>3113.9702903920115</v>
      </c>
      <c r="R283" s="138">
        <v>3596</v>
      </c>
    </row>
    <row r="284" spans="1:18" ht="15.75" x14ac:dyDescent="0.2">
      <c r="A284" s="64">
        <f t="shared" si="50"/>
        <v>70</v>
      </c>
      <c r="B284" s="62" t="s">
        <v>379</v>
      </c>
      <c r="C284" s="72">
        <v>1977</v>
      </c>
      <c r="D284" s="64" t="s">
        <v>171</v>
      </c>
      <c r="E284" s="74" t="s">
        <v>110</v>
      </c>
      <c r="F284" s="72">
        <v>5</v>
      </c>
      <c r="G284" s="72">
        <v>12</v>
      </c>
      <c r="H284" s="138">
        <v>8622.15</v>
      </c>
      <c r="I284" s="95">
        <v>7662.85</v>
      </c>
      <c r="J284" s="138">
        <v>7224.25</v>
      </c>
      <c r="K284" s="175">
        <v>333</v>
      </c>
      <c r="L284" s="138">
        <v>10590058.700000001</v>
      </c>
      <c r="M284" s="65">
        <v>0</v>
      </c>
      <c r="N284" s="65">
        <v>0</v>
      </c>
      <c r="O284" s="65">
        <v>0</v>
      </c>
      <c r="P284" s="65">
        <v>10590058.700000001</v>
      </c>
      <c r="Q284" s="65">
        <f t="shared" si="49"/>
        <v>1228.2387455565029</v>
      </c>
      <c r="R284" s="138">
        <v>1382</v>
      </c>
    </row>
    <row r="285" spans="1:18" ht="15.75" x14ac:dyDescent="0.2">
      <c r="A285" s="64">
        <f t="shared" si="50"/>
        <v>71</v>
      </c>
      <c r="B285" s="62" t="s">
        <v>380</v>
      </c>
      <c r="C285" s="72">
        <v>1977</v>
      </c>
      <c r="D285" s="64" t="s">
        <v>171</v>
      </c>
      <c r="E285" s="74" t="s">
        <v>182</v>
      </c>
      <c r="F285" s="72">
        <v>5</v>
      </c>
      <c r="G285" s="72">
        <v>6</v>
      </c>
      <c r="H285" s="138">
        <v>4857.8999999999996</v>
      </c>
      <c r="I285" s="95">
        <v>4395.8999999999996</v>
      </c>
      <c r="J285" s="138">
        <v>4142.5</v>
      </c>
      <c r="K285" s="175">
        <v>202</v>
      </c>
      <c r="L285" s="138">
        <v>6075133.7999999998</v>
      </c>
      <c r="M285" s="65">
        <v>0</v>
      </c>
      <c r="N285" s="65">
        <v>0</v>
      </c>
      <c r="O285" s="65">
        <v>0</v>
      </c>
      <c r="P285" s="65">
        <v>6075133.7999999998</v>
      </c>
      <c r="Q285" s="65">
        <f t="shared" si="49"/>
        <v>1250.5678997097511</v>
      </c>
      <c r="R285" s="138">
        <v>1382</v>
      </c>
    </row>
    <row r="286" spans="1:18" ht="15.75" x14ac:dyDescent="0.2">
      <c r="A286" s="64">
        <f t="shared" si="50"/>
        <v>72</v>
      </c>
      <c r="B286" s="62" t="s">
        <v>381</v>
      </c>
      <c r="C286" s="72">
        <v>1977</v>
      </c>
      <c r="D286" s="64" t="s">
        <v>171</v>
      </c>
      <c r="E286" s="74" t="s">
        <v>182</v>
      </c>
      <c r="F286" s="72">
        <v>5</v>
      </c>
      <c r="G286" s="72">
        <v>6</v>
      </c>
      <c r="H286" s="138">
        <v>4871.95</v>
      </c>
      <c r="I286" s="95">
        <v>4409.95</v>
      </c>
      <c r="J286" s="138">
        <v>4217.05</v>
      </c>
      <c r="K286" s="175">
        <v>189</v>
      </c>
      <c r="L286" s="138">
        <v>6094550.8999999994</v>
      </c>
      <c r="M286" s="65">
        <v>0</v>
      </c>
      <c r="N286" s="65">
        <v>0</v>
      </c>
      <c r="O286" s="65">
        <v>0</v>
      </c>
      <c r="P286" s="65">
        <v>6094550.8999999994</v>
      </c>
      <c r="Q286" s="65">
        <f t="shared" si="49"/>
        <v>1250.9469309003582</v>
      </c>
      <c r="R286" s="138">
        <v>1382</v>
      </c>
    </row>
    <row r="287" spans="1:18" ht="15.75" x14ac:dyDescent="0.2">
      <c r="A287" s="64">
        <f t="shared" si="50"/>
        <v>73</v>
      </c>
      <c r="B287" s="62" t="s">
        <v>382</v>
      </c>
      <c r="C287" s="72">
        <v>1959</v>
      </c>
      <c r="D287" s="64" t="s">
        <v>171</v>
      </c>
      <c r="E287" s="64" t="s">
        <v>124</v>
      </c>
      <c r="F287" s="72">
        <v>2</v>
      </c>
      <c r="G287" s="72">
        <v>1</v>
      </c>
      <c r="H287" s="138">
        <v>347.5</v>
      </c>
      <c r="I287" s="95">
        <v>347.5</v>
      </c>
      <c r="J287" s="138">
        <v>347.5</v>
      </c>
      <c r="K287" s="175">
        <v>24</v>
      </c>
      <c r="L287" s="138">
        <v>1249610</v>
      </c>
      <c r="M287" s="65">
        <v>0</v>
      </c>
      <c r="N287" s="65">
        <v>0</v>
      </c>
      <c r="O287" s="65">
        <v>0</v>
      </c>
      <c r="P287" s="65">
        <v>1249610</v>
      </c>
      <c r="Q287" s="65">
        <f t="shared" si="49"/>
        <v>3596</v>
      </c>
      <c r="R287" s="138">
        <v>3596</v>
      </c>
    </row>
    <row r="288" spans="1:18" ht="15.75" x14ac:dyDescent="0.2">
      <c r="A288" s="64">
        <f t="shared" si="50"/>
        <v>74</v>
      </c>
      <c r="B288" s="62" t="s">
        <v>383</v>
      </c>
      <c r="C288" s="72">
        <v>1967</v>
      </c>
      <c r="D288" s="64" t="s">
        <v>171</v>
      </c>
      <c r="E288" s="64" t="s">
        <v>124</v>
      </c>
      <c r="F288" s="72">
        <v>2</v>
      </c>
      <c r="G288" s="72">
        <v>3</v>
      </c>
      <c r="H288" s="138">
        <v>534.9</v>
      </c>
      <c r="I288" s="95">
        <v>534.9</v>
      </c>
      <c r="J288" s="138">
        <v>481.9</v>
      </c>
      <c r="K288" s="175">
        <v>33</v>
      </c>
      <c r="L288" s="138">
        <v>2055620.7</v>
      </c>
      <c r="M288" s="65">
        <v>0</v>
      </c>
      <c r="N288" s="65">
        <v>0</v>
      </c>
      <c r="O288" s="65">
        <v>0</v>
      </c>
      <c r="P288" s="65">
        <v>2055620.7</v>
      </c>
      <c r="Q288" s="65">
        <f t="shared" si="49"/>
        <v>3843</v>
      </c>
      <c r="R288" s="138">
        <v>3843</v>
      </c>
    </row>
    <row r="289" spans="1:18" ht="15.75" x14ac:dyDescent="0.2">
      <c r="A289" s="64">
        <f t="shared" si="50"/>
        <v>75</v>
      </c>
      <c r="B289" s="62" t="s">
        <v>384</v>
      </c>
      <c r="C289" s="72">
        <v>1970</v>
      </c>
      <c r="D289" s="64" t="s">
        <v>171</v>
      </c>
      <c r="E289" s="64" t="s">
        <v>124</v>
      </c>
      <c r="F289" s="72">
        <v>2</v>
      </c>
      <c r="G289" s="72">
        <v>3</v>
      </c>
      <c r="H289" s="138">
        <v>538.20000000000005</v>
      </c>
      <c r="I289" s="95">
        <v>538.20000000000005</v>
      </c>
      <c r="J289" s="138">
        <v>495.4</v>
      </c>
      <c r="K289" s="175">
        <v>26</v>
      </c>
      <c r="L289" s="138">
        <v>2068302.6</v>
      </c>
      <c r="M289" s="65">
        <v>0</v>
      </c>
      <c r="N289" s="65">
        <v>0</v>
      </c>
      <c r="O289" s="65">
        <v>0</v>
      </c>
      <c r="P289" s="65">
        <v>2068302.6</v>
      </c>
      <c r="Q289" s="65">
        <f t="shared" si="49"/>
        <v>3843</v>
      </c>
      <c r="R289" s="138">
        <v>3843</v>
      </c>
    </row>
    <row r="290" spans="1:18" ht="15.75" x14ac:dyDescent="0.2">
      <c r="A290" s="64">
        <f t="shared" si="50"/>
        <v>76</v>
      </c>
      <c r="B290" s="62" t="s">
        <v>183</v>
      </c>
      <c r="C290" s="72">
        <v>1992</v>
      </c>
      <c r="D290" s="64" t="s">
        <v>171</v>
      </c>
      <c r="E290" s="74" t="s">
        <v>184</v>
      </c>
      <c r="F290" s="72">
        <v>3</v>
      </c>
      <c r="G290" s="72">
        <v>5</v>
      </c>
      <c r="H290" s="138">
        <v>3235</v>
      </c>
      <c r="I290" s="95">
        <v>3235</v>
      </c>
      <c r="J290" s="138">
        <v>3063.5</v>
      </c>
      <c r="K290" s="175">
        <v>110</v>
      </c>
      <c r="L290" s="138">
        <v>7954865</v>
      </c>
      <c r="M290" s="65">
        <v>0</v>
      </c>
      <c r="N290" s="65">
        <v>0</v>
      </c>
      <c r="O290" s="65">
        <v>0</v>
      </c>
      <c r="P290" s="65">
        <v>7954865</v>
      </c>
      <c r="Q290" s="65">
        <f t="shared" si="49"/>
        <v>2459</v>
      </c>
      <c r="R290" s="138">
        <v>2459</v>
      </c>
    </row>
    <row r="291" spans="1:18" ht="15.75" x14ac:dyDescent="0.2">
      <c r="A291" s="64">
        <f t="shared" si="50"/>
        <v>77</v>
      </c>
      <c r="B291" s="62" t="s">
        <v>385</v>
      </c>
      <c r="C291" s="72">
        <v>1951</v>
      </c>
      <c r="D291" s="64" t="s">
        <v>171</v>
      </c>
      <c r="E291" s="74" t="s">
        <v>110</v>
      </c>
      <c r="F291" s="72">
        <v>4</v>
      </c>
      <c r="G291" s="72">
        <v>2</v>
      </c>
      <c r="H291" s="138">
        <v>1990</v>
      </c>
      <c r="I291" s="95">
        <v>1464.5</v>
      </c>
      <c r="J291" s="138">
        <v>1221.0999999999999</v>
      </c>
      <c r="K291" s="175">
        <v>35</v>
      </c>
      <c r="L291" s="138">
        <v>5266342</v>
      </c>
      <c r="M291" s="65">
        <v>0</v>
      </c>
      <c r="N291" s="65">
        <v>0</v>
      </c>
      <c r="O291" s="65">
        <v>0</v>
      </c>
      <c r="P291" s="65">
        <v>5266342</v>
      </c>
      <c r="Q291" s="65">
        <f t="shared" si="49"/>
        <v>2646.403015075377</v>
      </c>
      <c r="R291" s="138">
        <v>3596</v>
      </c>
    </row>
    <row r="292" spans="1:18" ht="15.75" x14ac:dyDescent="0.2">
      <c r="A292" s="64">
        <f t="shared" si="50"/>
        <v>78</v>
      </c>
      <c r="B292" s="62" t="s">
        <v>386</v>
      </c>
      <c r="C292" s="72">
        <v>1962</v>
      </c>
      <c r="D292" s="64" t="s">
        <v>171</v>
      </c>
      <c r="E292" s="74" t="s">
        <v>110</v>
      </c>
      <c r="F292" s="72">
        <v>5</v>
      </c>
      <c r="G292" s="72">
        <v>2</v>
      </c>
      <c r="H292" s="138">
        <v>1978.5</v>
      </c>
      <c r="I292" s="95">
        <v>1813.1</v>
      </c>
      <c r="J292" s="138">
        <v>1638.3</v>
      </c>
      <c r="K292" s="175">
        <v>70</v>
      </c>
      <c r="L292" s="138">
        <v>6519907.5999999996</v>
      </c>
      <c r="M292" s="65">
        <v>0</v>
      </c>
      <c r="N292" s="65">
        <v>0</v>
      </c>
      <c r="O292" s="65">
        <v>0</v>
      </c>
      <c r="P292" s="65">
        <v>6519907.5999999996</v>
      </c>
      <c r="Q292" s="65">
        <f t="shared" si="49"/>
        <v>3295.3791256002019</v>
      </c>
      <c r="R292" s="138">
        <v>3596</v>
      </c>
    </row>
    <row r="293" spans="1:18" ht="15.75" x14ac:dyDescent="0.2">
      <c r="A293" s="64">
        <f t="shared" si="50"/>
        <v>79</v>
      </c>
      <c r="B293" s="62" t="s">
        <v>387</v>
      </c>
      <c r="C293" s="72">
        <v>1967</v>
      </c>
      <c r="D293" s="64" t="s">
        <v>171</v>
      </c>
      <c r="E293" s="74" t="s">
        <v>182</v>
      </c>
      <c r="F293" s="72">
        <v>5</v>
      </c>
      <c r="G293" s="72">
        <v>4</v>
      </c>
      <c r="H293" s="138">
        <v>3401.5</v>
      </c>
      <c r="I293" s="95">
        <v>3093.5</v>
      </c>
      <c r="J293" s="138">
        <v>2925.8</v>
      </c>
      <c r="K293" s="175">
        <v>130</v>
      </c>
      <c r="L293" s="138">
        <v>11124226</v>
      </c>
      <c r="M293" s="65">
        <v>0</v>
      </c>
      <c r="N293" s="65">
        <v>0</v>
      </c>
      <c r="O293" s="65">
        <v>0</v>
      </c>
      <c r="P293" s="65">
        <v>11124226</v>
      </c>
      <c r="Q293" s="65">
        <f t="shared" si="49"/>
        <v>3270.388358077319</v>
      </c>
      <c r="R293" s="138">
        <v>3596</v>
      </c>
    </row>
    <row r="294" spans="1:18" ht="15.75" x14ac:dyDescent="0.2">
      <c r="A294" s="64">
        <f t="shared" si="50"/>
        <v>80</v>
      </c>
      <c r="B294" s="62" t="s">
        <v>388</v>
      </c>
      <c r="C294" s="72">
        <v>1967</v>
      </c>
      <c r="D294" s="64" t="s">
        <v>171</v>
      </c>
      <c r="E294" s="74" t="s">
        <v>182</v>
      </c>
      <c r="F294" s="72">
        <v>5</v>
      </c>
      <c r="G294" s="72">
        <v>4</v>
      </c>
      <c r="H294" s="138">
        <v>3372.4</v>
      </c>
      <c r="I294" s="95">
        <v>3064.4</v>
      </c>
      <c r="J294" s="138">
        <v>3020</v>
      </c>
      <c r="K294" s="175">
        <v>114</v>
      </c>
      <c r="L294" s="138">
        <v>11019582.4</v>
      </c>
      <c r="M294" s="65">
        <v>0</v>
      </c>
      <c r="N294" s="65">
        <v>0</v>
      </c>
      <c r="O294" s="65">
        <v>0</v>
      </c>
      <c r="P294" s="65">
        <v>11019582.4</v>
      </c>
      <c r="Q294" s="65">
        <f t="shared" si="49"/>
        <v>3267.5786976633854</v>
      </c>
      <c r="R294" s="138">
        <v>3596</v>
      </c>
    </row>
    <row r="295" spans="1:18" ht="15.75" x14ac:dyDescent="0.2">
      <c r="A295" s="64">
        <f t="shared" si="50"/>
        <v>81</v>
      </c>
      <c r="B295" s="62" t="s">
        <v>389</v>
      </c>
      <c r="C295" s="72">
        <v>1965</v>
      </c>
      <c r="D295" s="64" t="s">
        <v>171</v>
      </c>
      <c r="E295" s="74" t="s">
        <v>110</v>
      </c>
      <c r="F295" s="72">
        <v>4</v>
      </c>
      <c r="G295" s="72">
        <v>2</v>
      </c>
      <c r="H295" s="138">
        <v>1354.4</v>
      </c>
      <c r="I295" s="95">
        <v>1250.5999999999999</v>
      </c>
      <c r="J295" s="138">
        <v>1096.8</v>
      </c>
      <c r="K295" s="175">
        <v>40</v>
      </c>
      <c r="L295" s="138">
        <v>4497157.5999999996</v>
      </c>
      <c r="M295" s="65">
        <v>0</v>
      </c>
      <c r="N295" s="65">
        <v>0</v>
      </c>
      <c r="O295" s="65">
        <v>0</v>
      </c>
      <c r="P295" s="65">
        <v>4497157.5999999996</v>
      </c>
      <c r="Q295" s="65">
        <f t="shared" si="49"/>
        <v>3320.4057885410507</v>
      </c>
      <c r="R295" s="138">
        <v>3596</v>
      </c>
    </row>
    <row r="296" spans="1:18" ht="15.75" x14ac:dyDescent="0.2">
      <c r="A296" s="64">
        <f t="shared" si="50"/>
        <v>82</v>
      </c>
      <c r="B296" s="62" t="s">
        <v>390</v>
      </c>
      <c r="C296" s="72">
        <v>1977</v>
      </c>
      <c r="D296" s="64" t="s">
        <v>171</v>
      </c>
      <c r="E296" s="74" t="s">
        <v>182</v>
      </c>
      <c r="F296" s="72">
        <v>5</v>
      </c>
      <c r="G296" s="72">
        <v>2</v>
      </c>
      <c r="H296" s="138">
        <v>3188.6</v>
      </c>
      <c r="I296" s="95">
        <v>2735.2</v>
      </c>
      <c r="J296" s="138">
        <v>2310.5</v>
      </c>
      <c r="K296" s="175">
        <v>188</v>
      </c>
      <c r="L296" s="138">
        <v>9835779.1999999993</v>
      </c>
      <c r="M296" s="65">
        <v>0</v>
      </c>
      <c r="N296" s="65">
        <v>0</v>
      </c>
      <c r="O296" s="65">
        <v>0</v>
      </c>
      <c r="P296" s="65">
        <v>9835779.1999999993</v>
      </c>
      <c r="Q296" s="65">
        <f t="shared" si="49"/>
        <v>3084.6701373643605</v>
      </c>
      <c r="R296" s="138">
        <v>3596</v>
      </c>
    </row>
    <row r="297" spans="1:18" ht="15.75" x14ac:dyDescent="0.2">
      <c r="A297" s="64">
        <f t="shared" si="50"/>
        <v>83</v>
      </c>
      <c r="B297" s="56" t="s">
        <v>391</v>
      </c>
      <c r="C297" s="70">
        <v>1999</v>
      </c>
      <c r="D297" s="64" t="s">
        <v>171</v>
      </c>
      <c r="E297" s="74" t="s">
        <v>110</v>
      </c>
      <c r="F297" s="72">
        <v>5</v>
      </c>
      <c r="G297" s="72">
        <v>6</v>
      </c>
      <c r="H297" s="138">
        <v>10230</v>
      </c>
      <c r="I297" s="95">
        <v>9400.2000000000007</v>
      </c>
      <c r="J297" s="138">
        <v>9400.2000000000007</v>
      </c>
      <c r="K297" s="175">
        <v>245</v>
      </c>
      <c r="L297" s="138">
        <v>16722955.800000001</v>
      </c>
      <c r="M297" s="65">
        <v>0</v>
      </c>
      <c r="N297" s="65">
        <v>0</v>
      </c>
      <c r="O297" s="65">
        <v>0</v>
      </c>
      <c r="P297" s="65">
        <v>16722955.800000001</v>
      </c>
      <c r="Q297" s="65">
        <f t="shared" si="49"/>
        <v>1634.6975366568915</v>
      </c>
      <c r="R297" s="138">
        <v>1779</v>
      </c>
    </row>
    <row r="298" spans="1:18" ht="15.75" x14ac:dyDescent="0.2">
      <c r="A298" s="64">
        <f t="shared" si="50"/>
        <v>84</v>
      </c>
      <c r="B298" s="62" t="s">
        <v>392</v>
      </c>
      <c r="C298" s="72">
        <v>1967</v>
      </c>
      <c r="D298" s="64" t="s">
        <v>171</v>
      </c>
      <c r="E298" s="74" t="s">
        <v>182</v>
      </c>
      <c r="F298" s="72">
        <v>5</v>
      </c>
      <c r="G298" s="72">
        <v>4</v>
      </c>
      <c r="H298" s="138">
        <v>3056.5</v>
      </c>
      <c r="I298" s="95">
        <v>2744.1</v>
      </c>
      <c r="J298" s="138">
        <v>2589.8000000000002</v>
      </c>
      <c r="K298" s="175">
        <v>131</v>
      </c>
      <c r="L298" s="138">
        <v>9867783.5999999996</v>
      </c>
      <c r="M298" s="65">
        <v>0</v>
      </c>
      <c r="N298" s="65">
        <v>0</v>
      </c>
      <c r="O298" s="65">
        <v>0</v>
      </c>
      <c r="P298" s="95">
        <v>9867783.5999999996</v>
      </c>
      <c r="Q298" s="65">
        <f t="shared" si="49"/>
        <v>3228.4585637166692</v>
      </c>
      <c r="R298" s="138">
        <v>3596</v>
      </c>
    </row>
    <row r="299" spans="1:18" ht="15.75" x14ac:dyDescent="0.2">
      <c r="A299" s="64">
        <f t="shared" si="50"/>
        <v>85</v>
      </c>
      <c r="B299" s="62" t="s">
        <v>393</v>
      </c>
      <c r="C299" s="72">
        <v>1995</v>
      </c>
      <c r="D299" s="64" t="s">
        <v>171</v>
      </c>
      <c r="E299" s="74" t="s">
        <v>182</v>
      </c>
      <c r="F299" s="72">
        <v>5</v>
      </c>
      <c r="G299" s="72">
        <v>4</v>
      </c>
      <c r="H299" s="138">
        <v>3080.1</v>
      </c>
      <c r="I299" s="95">
        <v>3080.1</v>
      </c>
      <c r="J299" s="138">
        <v>3080.1</v>
      </c>
      <c r="K299" s="175">
        <v>179</v>
      </c>
      <c r="L299" s="138">
        <v>7573965.8999999994</v>
      </c>
      <c r="M299" s="65">
        <v>0</v>
      </c>
      <c r="N299" s="65">
        <v>0</v>
      </c>
      <c r="O299" s="65">
        <v>0</v>
      </c>
      <c r="P299" s="65">
        <v>7573965.8999999994</v>
      </c>
      <c r="Q299" s="65">
        <f t="shared" si="49"/>
        <v>2459</v>
      </c>
      <c r="R299" s="138">
        <v>2459</v>
      </c>
    </row>
    <row r="300" spans="1:18" ht="15.75" x14ac:dyDescent="0.2">
      <c r="A300" s="64">
        <f t="shared" si="50"/>
        <v>86</v>
      </c>
      <c r="B300" s="56" t="s">
        <v>394</v>
      </c>
      <c r="C300" s="72">
        <v>1967</v>
      </c>
      <c r="D300" s="64" t="s">
        <v>171</v>
      </c>
      <c r="E300" s="64" t="s">
        <v>124</v>
      </c>
      <c r="F300" s="72">
        <v>2</v>
      </c>
      <c r="G300" s="72">
        <v>3</v>
      </c>
      <c r="H300" s="138">
        <v>587.79999999999995</v>
      </c>
      <c r="I300" s="95">
        <v>587.79999999999995</v>
      </c>
      <c r="J300" s="138">
        <v>360.9</v>
      </c>
      <c r="K300" s="175">
        <v>38</v>
      </c>
      <c r="L300" s="138">
        <v>2113728.7999999998</v>
      </c>
      <c r="M300" s="65">
        <v>0</v>
      </c>
      <c r="N300" s="65">
        <v>0</v>
      </c>
      <c r="O300" s="65">
        <v>0</v>
      </c>
      <c r="P300" s="65">
        <v>2113728.7999999998</v>
      </c>
      <c r="Q300" s="65">
        <f t="shared" si="49"/>
        <v>3596</v>
      </c>
      <c r="R300" s="138">
        <v>3596</v>
      </c>
    </row>
    <row r="301" spans="1:18" ht="15.75" x14ac:dyDescent="0.2">
      <c r="A301" s="64">
        <f t="shared" si="50"/>
        <v>87</v>
      </c>
      <c r="B301" s="56" t="s">
        <v>395</v>
      </c>
      <c r="C301" s="72">
        <v>1967</v>
      </c>
      <c r="D301" s="64" t="s">
        <v>171</v>
      </c>
      <c r="E301" s="74" t="s">
        <v>110</v>
      </c>
      <c r="F301" s="72">
        <v>4</v>
      </c>
      <c r="G301" s="72">
        <v>3</v>
      </c>
      <c r="H301" s="138">
        <v>2008</v>
      </c>
      <c r="I301" s="95">
        <v>2008</v>
      </c>
      <c r="J301" s="138">
        <v>1579.5</v>
      </c>
      <c r="K301" s="175">
        <v>78</v>
      </c>
      <c r="L301" s="138">
        <v>7220768</v>
      </c>
      <c r="M301" s="65">
        <v>0</v>
      </c>
      <c r="N301" s="65">
        <v>0</v>
      </c>
      <c r="O301" s="65">
        <v>0</v>
      </c>
      <c r="P301" s="65">
        <v>7220768</v>
      </c>
      <c r="Q301" s="65">
        <f t="shared" si="49"/>
        <v>3596</v>
      </c>
      <c r="R301" s="138">
        <v>3596</v>
      </c>
    </row>
    <row r="302" spans="1:18" ht="15.75" x14ac:dyDescent="0.2">
      <c r="A302" s="64">
        <f t="shared" si="50"/>
        <v>88</v>
      </c>
      <c r="B302" s="56" t="s">
        <v>396</v>
      </c>
      <c r="C302" s="72">
        <v>2003</v>
      </c>
      <c r="D302" s="64" t="s">
        <v>171</v>
      </c>
      <c r="E302" s="74" t="s">
        <v>110</v>
      </c>
      <c r="F302" s="72">
        <v>4</v>
      </c>
      <c r="G302" s="72">
        <v>4</v>
      </c>
      <c r="H302" s="138">
        <v>2408.8000000000002</v>
      </c>
      <c r="I302" s="95">
        <v>2408.8000000000002</v>
      </c>
      <c r="J302" s="138">
        <v>1879.5</v>
      </c>
      <c r="K302" s="175">
        <v>87</v>
      </c>
      <c r="L302" s="138">
        <v>9257018.4000000004</v>
      </c>
      <c r="M302" s="65">
        <v>0</v>
      </c>
      <c r="N302" s="65">
        <v>0</v>
      </c>
      <c r="O302" s="65">
        <v>0</v>
      </c>
      <c r="P302" s="65">
        <v>9257018.4000000004</v>
      </c>
      <c r="Q302" s="65">
        <f t="shared" si="49"/>
        <v>3843</v>
      </c>
      <c r="R302" s="138">
        <v>1156</v>
      </c>
    </row>
    <row r="303" spans="1:18" ht="33.75" customHeight="1" x14ac:dyDescent="0.2">
      <c r="A303" s="245" t="s">
        <v>397</v>
      </c>
      <c r="B303" s="245"/>
      <c r="C303" s="59" t="s">
        <v>48</v>
      </c>
      <c r="D303" s="59" t="s">
        <v>48</v>
      </c>
      <c r="E303" s="59" t="s">
        <v>48</v>
      </c>
      <c r="F303" s="59" t="s">
        <v>48</v>
      </c>
      <c r="G303" s="59" t="s">
        <v>48</v>
      </c>
      <c r="H303" s="60">
        <f t="shared" ref="H303:K303" si="51">SUM(H304:H304)</f>
        <v>5380.2</v>
      </c>
      <c r="I303" s="60">
        <f t="shared" si="51"/>
        <v>3884.6</v>
      </c>
      <c r="J303" s="60">
        <f t="shared" si="51"/>
        <v>3826.9</v>
      </c>
      <c r="K303" s="61">
        <f t="shared" si="51"/>
        <v>161</v>
      </c>
      <c r="L303" s="60">
        <v>4731442.8</v>
      </c>
      <c r="M303" s="60">
        <v>0</v>
      </c>
      <c r="N303" s="60">
        <v>0</v>
      </c>
      <c r="O303" s="60">
        <v>0</v>
      </c>
      <c r="P303" s="60">
        <v>4731442.8</v>
      </c>
      <c r="Q303" s="60" t="s">
        <v>48</v>
      </c>
      <c r="R303" s="60" t="s">
        <v>48</v>
      </c>
    </row>
    <row r="304" spans="1:18" ht="15.75" x14ac:dyDescent="0.2">
      <c r="A304" s="64">
        <v>89</v>
      </c>
      <c r="B304" s="63" t="s">
        <v>398</v>
      </c>
      <c r="C304" s="64">
        <v>1973</v>
      </c>
      <c r="D304" s="64" t="s">
        <v>171</v>
      </c>
      <c r="E304" s="64" t="s">
        <v>125</v>
      </c>
      <c r="F304" s="64">
        <v>5</v>
      </c>
      <c r="G304" s="64">
        <v>6</v>
      </c>
      <c r="H304" s="65">
        <v>5380.2</v>
      </c>
      <c r="I304" s="65">
        <v>3884.6</v>
      </c>
      <c r="J304" s="65">
        <v>3826.9</v>
      </c>
      <c r="K304" s="66">
        <v>161</v>
      </c>
      <c r="L304" s="65">
        <v>4731442.8</v>
      </c>
      <c r="M304" s="65">
        <v>0</v>
      </c>
      <c r="N304" s="65">
        <v>0</v>
      </c>
      <c r="O304" s="65">
        <v>0</v>
      </c>
      <c r="P304" s="65">
        <v>4731442.8</v>
      </c>
      <c r="Q304" s="65">
        <f>L304/H304</f>
        <v>879.41764246682283</v>
      </c>
      <c r="R304" s="65">
        <v>1218</v>
      </c>
    </row>
    <row r="305" spans="1:18" ht="35.25" customHeight="1" x14ac:dyDescent="0.2">
      <c r="A305" s="245" t="s">
        <v>112</v>
      </c>
      <c r="B305" s="245"/>
      <c r="C305" s="59" t="s">
        <v>48</v>
      </c>
      <c r="D305" s="59" t="s">
        <v>48</v>
      </c>
      <c r="E305" s="59" t="s">
        <v>48</v>
      </c>
      <c r="F305" s="59" t="s">
        <v>48</v>
      </c>
      <c r="G305" s="59" t="s">
        <v>48</v>
      </c>
      <c r="H305" s="60">
        <f t="shared" ref="H305:K305" si="52">SUM(H306:H306)</f>
        <v>310</v>
      </c>
      <c r="I305" s="60">
        <f t="shared" si="52"/>
        <v>247</v>
      </c>
      <c r="J305" s="60">
        <f t="shared" si="52"/>
        <v>212.3</v>
      </c>
      <c r="K305" s="61">
        <f t="shared" si="52"/>
        <v>15</v>
      </c>
      <c r="L305" s="60">
        <v>949221</v>
      </c>
      <c r="M305" s="60">
        <v>0</v>
      </c>
      <c r="N305" s="60">
        <v>0</v>
      </c>
      <c r="O305" s="60">
        <v>200000</v>
      </c>
      <c r="P305" s="60">
        <v>749221</v>
      </c>
      <c r="Q305" s="60" t="s">
        <v>48</v>
      </c>
      <c r="R305" s="60" t="s">
        <v>48</v>
      </c>
    </row>
    <row r="306" spans="1:18" ht="15.75" x14ac:dyDescent="0.2">
      <c r="A306" s="64">
        <v>90</v>
      </c>
      <c r="B306" s="63" t="s">
        <v>399</v>
      </c>
      <c r="C306" s="64">
        <v>1950</v>
      </c>
      <c r="D306" s="64" t="s">
        <v>171</v>
      </c>
      <c r="E306" s="64" t="s">
        <v>124</v>
      </c>
      <c r="F306" s="64">
        <v>2</v>
      </c>
      <c r="G306" s="64">
        <v>2</v>
      </c>
      <c r="H306" s="65">
        <v>310</v>
      </c>
      <c r="I306" s="65">
        <v>247</v>
      </c>
      <c r="J306" s="65">
        <v>212.3</v>
      </c>
      <c r="K306" s="66">
        <v>15</v>
      </c>
      <c r="L306" s="65">
        <v>949221</v>
      </c>
      <c r="M306" s="65">
        <v>0</v>
      </c>
      <c r="N306" s="65">
        <v>0</v>
      </c>
      <c r="O306" s="65">
        <v>200000</v>
      </c>
      <c r="P306" s="65">
        <v>749221</v>
      </c>
      <c r="Q306" s="65">
        <f>L306/H306</f>
        <v>3062.0032258064516</v>
      </c>
      <c r="R306" s="65">
        <v>3843</v>
      </c>
    </row>
    <row r="307" spans="1:18" ht="43.5" customHeight="1" x14ac:dyDescent="0.2">
      <c r="A307" s="245" t="s">
        <v>115</v>
      </c>
      <c r="B307" s="245"/>
      <c r="C307" s="59" t="s">
        <v>48</v>
      </c>
      <c r="D307" s="59" t="s">
        <v>48</v>
      </c>
      <c r="E307" s="59" t="s">
        <v>48</v>
      </c>
      <c r="F307" s="59" t="s">
        <v>48</v>
      </c>
      <c r="G307" s="59" t="s">
        <v>48</v>
      </c>
      <c r="H307" s="60">
        <f t="shared" ref="H307:K307" si="53">SUM(H308:H308)</f>
        <v>719.6</v>
      </c>
      <c r="I307" s="60">
        <f t="shared" si="53"/>
        <v>655.8</v>
      </c>
      <c r="J307" s="60">
        <f t="shared" si="53"/>
        <v>294.7</v>
      </c>
      <c r="K307" s="61">
        <f t="shared" si="53"/>
        <v>29</v>
      </c>
      <c r="L307" s="60">
        <v>4319754.5999999996</v>
      </c>
      <c r="M307" s="60">
        <v>0</v>
      </c>
      <c r="N307" s="60">
        <v>0</v>
      </c>
      <c r="O307" s="60">
        <v>0</v>
      </c>
      <c r="P307" s="60">
        <v>4319754.5999999996</v>
      </c>
      <c r="Q307" s="60" t="s">
        <v>48</v>
      </c>
      <c r="R307" s="60" t="s">
        <v>48</v>
      </c>
    </row>
    <row r="308" spans="1:18" ht="15.75" x14ac:dyDescent="0.25">
      <c r="A308" s="64">
        <v>91</v>
      </c>
      <c r="B308" s="63" t="s">
        <v>400</v>
      </c>
      <c r="C308" s="64">
        <v>1986</v>
      </c>
      <c r="D308" s="64" t="s">
        <v>171</v>
      </c>
      <c r="E308" s="64" t="s">
        <v>124</v>
      </c>
      <c r="F308" s="64">
        <v>3</v>
      </c>
      <c r="G308" s="64">
        <v>3</v>
      </c>
      <c r="H308" s="65">
        <v>719.6</v>
      </c>
      <c r="I308" s="65">
        <v>655.8</v>
      </c>
      <c r="J308" s="65">
        <v>294.7</v>
      </c>
      <c r="K308" s="66">
        <v>29</v>
      </c>
      <c r="L308" s="91">
        <v>4319754.5999999996</v>
      </c>
      <c r="M308" s="65">
        <v>0</v>
      </c>
      <c r="N308" s="65">
        <v>0</v>
      </c>
      <c r="O308" s="65">
        <v>0</v>
      </c>
      <c r="P308" s="91">
        <v>4319754.5999999996</v>
      </c>
      <c r="Q308" s="65">
        <f>L308/H308</f>
        <v>6002.9941634241241</v>
      </c>
      <c r="R308" s="91">
        <v>6587</v>
      </c>
    </row>
    <row r="309" spans="1:18" ht="33" customHeight="1" x14ac:dyDescent="0.2">
      <c r="A309" s="245" t="s">
        <v>133</v>
      </c>
      <c r="B309" s="245"/>
      <c r="C309" s="59" t="s">
        <v>48</v>
      </c>
      <c r="D309" s="59" t="s">
        <v>48</v>
      </c>
      <c r="E309" s="59" t="s">
        <v>48</v>
      </c>
      <c r="F309" s="59" t="s">
        <v>48</v>
      </c>
      <c r="G309" s="59" t="s">
        <v>48</v>
      </c>
      <c r="H309" s="60">
        <f t="shared" ref="H309:M309" si="54">SUM(H310:H311)</f>
        <v>18630.98</v>
      </c>
      <c r="I309" s="60">
        <f t="shared" si="54"/>
        <v>18131.7</v>
      </c>
      <c r="J309" s="60">
        <f t="shared" si="54"/>
        <v>13046.9</v>
      </c>
      <c r="K309" s="61">
        <f t="shared" si="54"/>
        <v>725</v>
      </c>
      <c r="L309" s="60">
        <v>33552673.500000004</v>
      </c>
      <c r="M309" s="60">
        <f t="shared" si="54"/>
        <v>0</v>
      </c>
      <c r="N309" s="60">
        <v>0</v>
      </c>
      <c r="O309" s="60">
        <v>0</v>
      </c>
      <c r="P309" s="60">
        <v>33552673.500000004</v>
      </c>
      <c r="Q309" s="60" t="s">
        <v>48</v>
      </c>
      <c r="R309" s="60" t="s">
        <v>48</v>
      </c>
    </row>
    <row r="310" spans="1:18" ht="31.5" x14ac:dyDescent="0.2">
      <c r="A310" s="64">
        <v>92</v>
      </c>
      <c r="B310" s="63" t="s">
        <v>401</v>
      </c>
      <c r="C310" s="64">
        <v>1976</v>
      </c>
      <c r="D310" s="64" t="s">
        <v>171</v>
      </c>
      <c r="E310" s="64" t="s">
        <v>402</v>
      </c>
      <c r="F310" s="64">
        <v>5</v>
      </c>
      <c r="G310" s="64">
        <v>8</v>
      </c>
      <c r="H310" s="65">
        <v>8602.9</v>
      </c>
      <c r="I310" s="65">
        <v>8369.7000000000007</v>
      </c>
      <c r="J310" s="65">
        <v>3405.5</v>
      </c>
      <c r="K310" s="66">
        <v>261</v>
      </c>
      <c r="L310" s="65">
        <v>23058523.500000004</v>
      </c>
      <c r="M310" s="65">
        <v>0</v>
      </c>
      <c r="N310" s="65">
        <v>0</v>
      </c>
      <c r="O310" s="65">
        <v>0</v>
      </c>
      <c r="P310" s="65">
        <v>23058523.500000004</v>
      </c>
      <c r="Q310" s="65">
        <f>L310/H310</f>
        <v>2680.3198340094623</v>
      </c>
      <c r="R310" s="65">
        <v>2755</v>
      </c>
    </row>
    <row r="311" spans="1:18" ht="31.5" x14ac:dyDescent="0.2">
      <c r="A311" s="64">
        <v>93</v>
      </c>
      <c r="B311" s="63" t="s">
        <v>403</v>
      </c>
      <c r="C311" s="64">
        <v>1986</v>
      </c>
      <c r="D311" s="64" t="s">
        <v>171</v>
      </c>
      <c r="E311" s="64" t="s">
        <v>402</v>
      </c>
      <c r="F311" s="64">
        <v>9</v>
      </c>
      <c r="G311" s="64">
        <v>5</v>
      </c>
      <c r="H311" s="65">
        <v>10028.08</v>
      </c>
      <c r="I311" s="65">
        <v>9762</v>
      </c>
      <c r="J311" s="65">
        <v>9641.4</v>
      </c>
      <c r="K311" s="66">
        <v>464</v>
      </c>
      <c r="L311" s="65">
        <v>10494150</v>
      </c>
      <c r="M311" s="65">
        <v>0</v>
      </c>
      <c r="N311" s="65">
        <v>0</v>
      </c>
      <c r="O311" s="65">
        <v>0</v>
      </c>
      <c r="P311" s="65">
        <v>10494150</v>
      </c>
      <c r="Q311" s="65">
        <f>L311/H311</f>
        <v>1046.4764940048344</v>
      </c>
      <c r="R311" s="65">
        <v>1075</v>
      </c>
    </row>
    <row r="312" spans="1:18" ht="34.5" customHeight="1" x14ac:dyDescent="0.2">
      <c r="A312" s="245" t="s">
        <v>134</v>
      </c>
      <c r="B312" s="245"/>
      <c r="C312" s="59" t="s">
        <v>48</v>
      </c>
      <c r="D312" s="59" t="s">
        <v>48</v>
      </c>
      <c r="E312" s="59" t="s">
        <v>48</v>
      </c>
      <c r="F312" s="59" t="s">
        <v>48</v>
      </c>
      <c r="G312" s="59" t="s">
        <v>48</v>
      </c>
      <c r="H312" s="60">
        <f t="shared" ref="H312:M312" si="55">SUM(H313:H315)</f>
        <v>1541.3000000000002</v>
      </c>
      <c r="I312" s="60">
        <f t="shared" si="55"/>
        <v>1343.8000000000002</v>
      </c>
      <c r="J312" s="60">
        <f t="shared" si="55"/>
        <v>996.40000000000009</v>
      </c>
      <c r="K312" s="61">
        <f t="shared" si="55"/>
        <v>83</v>
      </c>
      <c r="L312" s="60">
        <v>5164223.4000000004</v>
      </c>
      <c r="M312" s="60">
        <f t="shared" si="55"/>
        <v>0</v>
      </c>
      <c r="N312" s="60">
        <v>0</v>
      </c>
      <c r="O312" s="60">
        <v>0</v>
      </c>
      <c r="P312" s="60">
        <v>5164223.4000000004</v>
      </c>
      <c r="Q312" s="60" t="s">
        <v>48</v>
      </c>
      <c r="R312" s="60" t="s">
        <v>48</v>
      </c>
    </row>
    <row r="313" spans="1:18" ht="15.75" x14ac:dyDescent="0.25">
      <c r="A313" s="64">
        <v>94</v>
      </c>
      <c r="B313" s="89" t="s">
        <v>404</v>
      </c>
      <c r="C313" s="64">
        <v>1973</v>
      </c>
      <c r="D313" s="64" t="s">
        <v>171</v>
      </c>
      <c r="E313" s="64" t="s">
        <v>124</v>
      </c>
      <c r="F313" s="64">
        <v>2</v>
      </c>
      <c r="G313" s="64">
        <v>2</v>
      </c>
      <c r="H313" s="65">
        <v>406.7</v>
      </c>
      <c r="I313" s="65">
        <v>337.9</v>
      </c>
      <c r="J313" s="65">
        <v>251.1</v>
      </c>
      <c r="K313" s="66">
        <v>22</v>
      </c>
      <c r="L313" s="65">
        <v>1298549.7</v>
      </c>
      <c r="M313" s="65">
        <v>0</v>
      </c>
      <c r="N313" s="65">
        <v>0</v>
      </c>
      <c r="O313" s="65">
        <v>0</v>
      </c>
      <c r="P313" s="65">
        <v>1298549.7</v>
      </c>
      <c r="Q313" s="65">
        <f>L313/H313</f>
        <v>3192.8932874354559</v>
      </c>
      <c r="R313" s="65">
        <v>3843</v>
      </c>
    </row>
    <row r="314" spans="1:18" ht="15.75" x14ac:dyDescent="0.25">
      <c r="A314" s="64">
        <v>95</v>
      </c>
      <c r="B314" s="89" t="s">
        <v>405</v>
      </c>
      <c r="C314" s="64">
        <v>1969</v>
      </c>
      <c r="D314" s="64" t="s">
        <v>171</v>
      </c>
      <c r="E314" s="64" t="s">
        <v>124</v>
      </c>
      <c r="F314" s="64">
        <v>2</v>
      </c>
      <c r="G314" s="64">
        <v>3</v>
      </c>
      <c r="H314" s="65">
        <v>533</v>
      </c>
      <c r="I314" s="65">
        <v>494.3</v>
      </c>
      <c r="J314" s="65">
        <v>328.1</v>
      </c>
      <c r="K314" s="66">
        <v>31</v>
      </c>
      <c r="L314" s="65">
        <v>1899594.9000000001</v>
      </c>
      <c r="M314" s="65">
        <v>0</v>
      </c>
      <c r="N314" s="65">
        <v>0</v>
      </c>
      <c r="O314" s="65">
        <v>0</v>
      </c>
      <c r="P314" s="65">
        <v>1899594.9000000001</v>
      </c>
      <c r="Q314" s="65">
        <f t="shared" ref="Q314:Q315" si="56">L314/H314</f>
        <v>3563.9679174484054</v>
      </c>
      <c r="R314" s="65">
        <v>3843</v>
      </c>
    </row>
    <row r="315" spans="1:18" ht="15.75" x14ac:dyDescent="0.25">
      <c r="A315" s="64">
        <v>96</v>
      </c>
      <c r="B315" s="89" t="s">
        <v>406</v>
      </c>
      <c r="C315" s="64">
        <v>1968</v>
      </c>
      <c r="D315" s="64" t="s">
        <v>171</v>
      </c>
      <c r="E315" s="64" t="s">
        <v>124</v>
      </c>
      <c r="F315" s="64">
        <v>2</v>
      </c>
      <c r="G315" s="64">
        <v>3</v>
      </c>
      <c r="H315" s="65">
        <v>601.6</v>
      </c>
      <c r="I315" s="65">
        <v>511.6</v>
      </c>
      <c r="J315" s="65">
        <v>417.2</v>
      </c>
      <c r="K315" s="66">
        <v>30</v>
      </c>
      <c r="L315" s="65">
        <v>1966078.8</v>
      </c>
      <c r="M315" s="65">
        <v>0</v>
      </c>
      <c r="N315" s="65">
        <v>0</v>
      </c>
      <c r="O315" s="65">
        <v>0</v>
      </c>
      <c r="P315" s="65">
        <v>1966078.8</v>
      </c>
      <c r="Q315" s="65">
        <f t="shared" si="56"/>
        <v>3268.0831117021276</v>
      </c>
      <c r="R315" s="65">
        <v>3843</v>
      </c>
    </row>
    <row r="316" spans="1:18" ht="30" customHeight="1" x14ac:dyDescent="0.2">
      <c r="A316" s="245" t="s">
        <v>239</v>
      </c>
      <c r="B316" s="245"/>
      <c r="C316" s="59" t="s">
        <v>48</v>
      </c>
      <c r="D316" s="59" t="s">
        <v>48</v>
      </c>
      <c r="E316" s="59" t="s">
        <v>48</v>
      </c>
      <c r="F316" s="59" t="s">
        <v>48</v>
      </c>
      <c r="G316" s="59" t="s">
        <v>48</v>
      </c>
      <c r="H316" s="60">
        <f>SUM(H317:H319)</f>
        <v>1666.6</v>
      </c>
      <c r="I316" s="60">
        <f t="shared" ref="I316:M316" si="57">SUM(I317:I319)</f>
        <v>1666.6</v>
      </c>
      <c r="J316" s="60">
        <f t="shared" si="57"/>
        <v>819.3</v>
      </c>
      <c r="K316" s="61">
        <f t="shared" si="57"/>
        <v>82</v>
      </c>
      <c r="L316" s="60">
        <v>15429092.199999999</v>
      </c>
      <c r="M316" s="60">
        <f t="shared" si="57"/>
        <v>0</v>
      </c>
      <c r="N316" s="60">
        <v>0</v>
      </c>
      <c r="O316" s="60">
        <v>0</v>
      </c>
      <c r="P316" s="60">
        <v>15429092.199999999</v>
      </c>
      <c r="Q316" s="60" t="s">
        <v>48</v>
      </c>
      <c r="R316" s="60" t="s">
        <v>48</v>
      </c>
    </row>
    <row r="317" spans="1:18" ht="15.75" x14ac:dyDescent="0.25">
      <c r="A317" s="64">
        <v>97</v>
      </c>
      <c r="B317" s="63" t="s">
        <v>407</v>
      </c>
      <c r="C317" s="64">
        <v>1985</v>
      </c>
      <c r="D317" s="64">
        <v>2009</v>
      </c>
      <c r="E317" s="64" t="s">
        <v>170</v>
      </c>
      <c r="F317" s="64">
        <v>2</v>
      </c>
      <c r="G317" s="64">
        <v>2</v>
      </c>
      <c r="H317" s="65">
        <v>731.4</v>
      </c>
      <c r="I317" s="65">
        <v>731.4</v>
      </c>
      <c r="J317" s="65">
        <v>676.5</v>
      </c>
      <c r="K317" s="66">
        <v>33</v>
      </c>
      <c r="L317" s="91">
        <v>4980102.5999999996</v>
      </c>
      <c r="M317" s="65">
        <v>0</v>
      </c>
      <c r="N317" s="65">
        <v>0</v>
      </c>
      <c r="O317" s="65">
        <v>0</v>
      </c>
      <c r="P317" s="91">
        <v>4980102.5999999996</v>
      </c>
      <c r="Q317" s="65">
        <f>L317/H317</f>
        <v>6809</v>
      </c>
      <c r="R317" s="65">
        <v>6809</v>
      </c>
    </row>
    <row r="318" spans="1:18" ht="15.75" x14ac:dyDescent="0.2">
      <c r="A318" s="64">
        <v>98</v>
      </c>
      <c r="B318" s="63" t="s">
        <v>408</v>
      </c>
      <c r="C318" s="64">
        <v>1977</v>
      </c>
      <c r="D318" s="64" t="s">
        <v>171</v>
      </c>
      <c r="E318" s="64" t="s">
        <v>124</v>
      </c>
      <c r="F318" s="64">
        <v>2</v>
      </c>
      <c r="G318" s="64">
        <v>3</v>
      </c>
      <c r="H318" s="65">
        <v>581.6</v>
      </c>
      <c r="I318" s="65">
        <v>581.6</v>
      </c>
      <c r="J318" s="65">
        <v>104.3</v>
      </c>
      <c r="K318" s="66">
        <v>33</v>
      </c>
      <c r="L318" s="65">
        <v>6498216.7999999989</v>
      </c>
      <c r="M318" s="65">
        <v>0</v>
      </c>
      <c r="N318" s="65">
        <v>0</v>
      </c>
      <c r="O318" s="65">
        <v>0</v>
      </c>
      <c r="P318" s="65">
        <v>6498216.7999999989</v>
      </c>
      <c r="Q318" s="65">
        <f t="shared" ref="Q318:Q319" si="58">L318/H318</f>
        <v>11172.999999999998</v>
      </c>
      <c r="R318" s="65">
        <v>8178</v>
      </c>
    </row>
    <row r="319" spans="1:18" ht="15.75" x14ac:dyDescent="0.2">
      <c r="A319" s="64">
        <v>99</v>
      </c>
      <c r="B319" s="63" t="s">
        <v>409</v>
      </c>
      <c r="C319" s="64">
        <v>1961</v>
      </c>
      <c r="D319" s="64" t="s">
        <v>171</v>
      </c>
      <c r="E319" s="64" t="s">
        <v>124</v>
      </c>
      <c r="F319" s="64">
        <v>2</v>
      </c>
      <c r="G319" s="64">
        <v>1</v>
      </c>
      <c r="H319" s="65">
        <v>353.6</v>
      </c>
      <c r="I319" s="65">
        <v>353.6</v>
      </c>
      <c r="J319" s="65">
        <v>38.5</v>
      </c>
      <c r="K319" s="66">
        <v>16</v>
      </c>
      <c r="L319" s="65">
        <v>3950772.8000000003</v>
      </c>
      <c r="M319" s="65">
        <v>0</v>
      </c>
      <c r="N319" s="65">
        <v>0</v>
      </c>
      <c r="O319" s="65">
        <v>0</v>
      </c>
      <c r="P319" s="65">
        <v>3950772.8000000003</v>
      </c>
      <c r="Q319" s="65">
        <f t="shared" si="58"/>
        <v>11173</v>
      </c>
      <c r="R319" s="65">
        <v>8178</v>
      </c>
    </row>
    <row r="320" spans="1:18" ht="30" customHeight="1" x14ac:dyDescent="0.2">
      <c r="A320" s="246" t="s">
        <v>410</v>
      </c>
      <c r="B320" s="247"/>
      <c r="C320" s="59" t="s">
        <v>48</v>
      </c>
      <c r="D320" s="59" t="s">
        <v>48</v>
      </c>
      <c r="E320" s="59" t="s">
        <v>48</v>
      </c>
      <c r="F320" s="59" t="s">
        <v>48</v>
      </c>
      <c r="G320" s="59" t="s">
        <v>48</v>
      </c>
      <c r="H320" s="60">
        <f>SUM(H321:H321)</f>
        <v>758.6</v>
      </c>
      <c r="I320" s="60">
        <f>SUM(I321:I321)</f>
        <v>715.7</v>
      </c>
      <c r="J320" s="60">
        <f t="shared" ref="J320:K320" si="59">SUM(J321:J322)</f>
        <v>715.7</v>
      </c>
      <c r="K320" s="61">
        <f t="shared" si="59"/>
        <v>16</v>
      </c>
      <c r="L320" s="60">
        <v>2750435.1</v>
      </c>
      <c r="M320" s="60">
        <v>0</v>
      </c>
      <c r="N320" s="60">
        <v>0</v>
      </c>
      <c r="O320" s="60">
        <v>0</v>
      </c>
      <c r="P320" s="60">
        <v>2750435.1</v>
      </c>
      <c r="Q320" s="60" t="s">
        <v>48</v>
      </c>
      <c r="R320" s="60" t="s">
        <v>48</v>
      </c>
    </row>
    <row r="321" spans="1:18" ht="15.75" x14ac:dyDescent="0.25">
      <c r="A321" s="64">
        <v>100</v>
      </c>
      <c r="B321" s="183" t="s">
        <v>411</v>
      </c>
      <c r="C321" s="184">
        <v>1978</v>
      </c>
      <c r="D321" s="120" t="s">
        <v>171</v>
      </c>
      <c r="E321" s="121" t="s">
        <v>124</v>
      </c>
      <c r="F321" s="120">
        <v>2</v>
      </c>
      <c r="G321" s="120">
        <v>3</v>
      </c>
      <c r="H321" s="185">
        <v>758.6</v>
      </c>
      <c r="I321" s="185">
        <v>715.7</v>
      </c>
      <c r="J321" s="185">
        <v>715.7</v>
      </c>
      <c r="K321" s="123">
        <v>16</v>
      </c>
      <c r="L321" s="186">
        <v>2750435.1</v>
      </c>
      <c r="M321" s="65">
        <v>0</v>
      </c>
      <c r="N321" s="65">
        <v>0</v>
      </c>
      <c r="O321" s="65">
        <v>0</v>
      </c>
      <c r="P321" s="186">
        <v>2750435.1</v>
      </c>
      <c r="Q321" s="65">
        <f>L321/H321</f>
        <v>3625.6724228842604</v>
      </c>
      <c r="R321" s="65">
        <v>3843</v>
      </c>
    </row>
  </sheetData>
  <mergeCells count="64">
    <mergeCell ref="A10:R10"/>
    <mergeCell ref="A169:B169"/>
    <mergeCell ref="A176:B176"/>
    <mergeCell ref="A184:B184"/>
    <mergeCell ref="A56:B56"/>
    <mergeCell ref="A61:B61"/>
    <mergeCell ref="A76:B76"/>
    <mergeCell ref="A86:B86"/>
    <mergeCell ref="A89:B89"/>
    <mergeCell ref="A93:B93"/>
    <mergeCell ref="K5:K7"/>
    <mergeCell ref="L5:P5"/>
    <mergeCell ref="A197:B197"/>
    <mergeCell ref="A187:B187"/>
    <mergeCell ref="A191:B191"/>
    <mergeCell ref="J6:J7"/>
    <mergeCell ref="A54:B54"/>
    <mergeCell ref="A5:A8"/>
    <mergeCell ref="B5:B8"/>
    <mergeCell ref="A11:B11"/>
    <mergeCell ref="A12:B12"/>
    <mergeCell ref="A16:B16"/>
    <mergeCell ref="A27:B27"/>
    <mergeCell ref="A43:B43"/>
    <mergeCell ref="A112:B112"/>
    <mergeCell ref="H5:H7"/>
    <mergeCell ref="M1:R1"/>
    <mergeCell ref="A2:R2"/>
    <mergeCell ref="A3:R3"/>
    <mergeCell ref="A109:B109"/>
    <mergeCell ref="Q5:Q7"/>
    <mergeCell ref="C6:C8"/>
    <mergeCell ref="D6:D8"/>
    <mergeCell ref="I6:I7"/>
    <mergeCell ref="R5:R7"/>
    <mergeCell ref="C5:D5"/>
    <mergeCell ref="E5:E8"/>
    <mergeCell ref="F5:F8"/>
    <mergeCell ref="G5:G8"/>
    <mergeCell ref="L6:L7"/>
    <mergeCell ref="M6:P6"/>
    <mergeCell ref="I5:J5"/>
    <mergeCell ref="A200:R200"/>
    <mergeCell ref="A201:B201"/>
    <mergeCell ref="A202:B202"/>
    <mergeCell ref="A204:B204"/>
    <mergeCell ref="A209:B209"/>
    <mergeCell ref="A222:B222"/>
    <mergeCell ref="A227:B227"/>
    <mergeCell ref="A229:B229"/>
    <mergeCell ref="A232:B232"/>
    <mergeCell ref="A241:B241"/>
    <mergeCell ref="A246:B246"/>
    <mergeCell ref="A248:B248"/>
    <mergeCell ref="A252:B252"/>
    <mergeCell ref="A256:B256"/>
    <mergeCell ref="A258:B258"/>
    <mergeCell ref="A316:B316"/>
    <mergeCell ref="A320:B320"/>
    <mergeCell ref="A303:B303"/>
    <mergeCell ref="A305:B305"/>
    <mergeCell ref="A307:B307"/>
    <mergeCell ref="A309:B309"/>
    <mergeCell ref="A312:B312"/>
  </mergeCells>
  <dataValidations count="3">
    <dataValidation type="textLength" operator="lessThanOrEqual" allowBlank="1" showInputMessage="1" showErrorMessage="1" error="Длина текста не должна превышать 50 символов." sqref="B321 B230:B231">
      <formula1>50</formula1>
    </dataValidation>
    <dataValidation type="date" allowBlank="1" showInputMessage="1" showErrorMessage="1" error="Введите год в интервале от 1900 по 2013." sqref="C321">
      <formula1>1900</formula1>
      <formula2>2013</formula2>
    </dataValidation>
    <dataValidation type="decimal" operator="greaterThan" allowBlank="1" showInputMessage="1" showErrorMessage="1" error="Введите положительное число." sqref="H321:J321">
      <formula1>0</formula1>
    </dataValidation>
  </dataValidations>
  <pageMargins left="0.39370078740157483" right="0.39370078740157483" top="0.35433070866141736" bottom="0.35433070866141736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3"/>
  <sheetViews>
    <sheetView topLeftCell="A5" zoomScale="90" zoomScaleNormal="90" workbookViewId="0">
      <selection activeCell="F11" sqref="F11"/>
    </sheetView>
  </sheetViews>
  <sheetFormatPr defaultRowHeight="15" x14ac:dyDescent="0.25"/>
  <cols>
    <col min="1" max="1" width="6.28515625" style="242" customWidth="1"/>
    <col min="2" max="2" width="42.7109375" style="13" customWidth="1"/>
    <col min="3" max="3" width="17.7109375" customWidth="1"/>
    <col min="4" max="4" width="16.7109375" style="10" customWidth="1"/>
    <col min="5" max="5" width="11" customWidth="1"/>
    <col min="6" max="6" width="16.7109375" style="10" customWidth="1"/>
    <col min="7" max="7" width="12.7109375" customWidth="1"/>
    <col min="8" max="8" width="16.42578125" style="10" customWidth="1"/>
    <col min="9" max="9" width="11.7109375" customWidth="1"/>
    <col min="10" max="10" width="13" style="10" customWidth="1"/>
    <col min="11" max="11" width="11.7109375" customWidth="1"/>
    <col min="12" max="12" width="15.42578125" style="10" customWidth="1"/>
    <col min="13" max="13" width="11.7109375" customWidth="1"/>
    <col min="14" max="14" width="16" style="10" customWidth="1"/>
    <col min="15" max="15" width="13.7109375" hidden="1" customWidth="1"/>
    <col min="16" max="16" width="27.7109375" hidden="1" customWidth="1"/>
    <col min="17" max="18" width="13.7109375" hidden="1" customWidth="1"/>
    <col min="19" max="19" width="15.5703125" bestFit="1" customWidth="1"/>
    <col min="20" max="20" width="11.42578125" customWidth="1"/>
    <col min="21" max="21" width="11" bestFit="1" customWidth="1"/>
  </cols>
  <sheetData>
    <row r="1" spans="1:19" ht="120.75" hidden="1" customHeight="1" x14ac:dyDescent="0.25">
      <c r="B1" s="22"/>
      <c r="D1" s="1"/>
      <c r="E1" s="1"/>
      <c r="F1" s="1"/>
      <c r="G1" s="1"/>
      <c r="H1" s="1"/>
      <c r="I1" s="253" t="s">
        <v>216</v>
      </c>
      <c r="J1" s="254"/>
      <c r="K1" s="254"/>
      <c r="L1" s="254"/>
      <c r="M1" s="254"/>
      <c r="N1" s="254"/>
      <c r="O1" s="254"/>
      <c r="P1" s="2"/>
      <c r="Q1" s="2"/>
      <c r="R1" s="2"/>
    </row>
    <row r="2" spans="1:19" ht="120.75" customHeight="1" x14ac:dyDescent="0.25">
      <c r="B2" s="22"/>
      <c r="D2" s="1"/>
      <c r="E2" s="1"/>
      <c r="F2" s="1"/>
      <c r="G2" s="1"/>
      <c r="H2" s="1"/>
      <c r="I2" s="253" t="s">
        <v>484</v>
      </c>
      <c r="J2" s="254"/>
      <c r="K2" s="254"/>
      <c r="L2" s="254"/>
      <c r="M2" s="254"/>
      <c r="N2" s="254"/>
      <c r="O2" s="237"/>
      <c r="P2" s="2"/>
      <c r="Q2" s="2"/>
      <c r="R2" s="2"/>
    </row>
    <row r="3" spans="1:19" ht="53.25" customHeight="1" x14ac:dyDescent="0.25">
      <c r="A3" s="275" t="s">
        <v>474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19" ht="51" customHeight="1" x14ac:dyDescent="0.25">
      <c r="A4" s="241" t="s">
        <v>0</v>
      </c>
      <c r="B4" s="14" t="s">
        <v>3</v>
      </c>
      <c r="C4" s="17" t="s">
        <v>4</v>
      </c>
      <c r="D4" s="14" t="s">
        <v>5</v>
      </c>
      <c r="E4" s="276" t="s">
        <v>6</v>
      </c>
      <c r="F4" s="277"/>
      <c r="G4" s="276" t="s">
        <v>7</v>
      </c>
      <c r="H4" s="277"/>
      <c r="I4" s="276" t="s">
        <v>8</v>
      </c>
      <c r="J4" s="277"/>
      <c r="K4" s="276" t="s">
        <v>9</v>
      </c>
      <c r="L4" s="277"/>
      <c r="M4" s="276" t="s">
        <v>10</v>
      </c>
      <c r="N4" s="277"/>
      <c r="O4" s="12" t="s">
        <v>11</v>
      </c>
      <c r="P4" s="12" t="s">
        <v>12</v>
      </c>
      <c r="Q4" s="12" t="s">
        <v>13</v>
      </c>
      <c r="R4" s="12" t="s">
        <v>14</v>
      </c>
    </row>
    <row r="5" spans="1:19" x14ac:dyDescent="0.25">
      <c r="A5" s="243"/>
      <c r="C5" s="19" t="s">
        <v>15</v>
      </c>
      <c r="D5" s="3" t="s">
        <v>15</v>
      </c>
      <c r="E5" s="4" t="s">
        <v>16</v>
      </c>
      <c r="F5" s="4" t="s">
        <v>15</v>
      </c>
      <c r="G5" s="4" t="s">
        <v>17</v>
      </c>
      <c r="H5" s="4" t="s">
        <v>15</v>
      </c>
      <c r="I5" s="3" t="s">
        <v>17</v>
      </c>
      <c r="J5" s="3" t="s">
        <v>15</v>
      </c>
      <c r="K5" s="4" t="s">
        <v>17</v>
      </c>
      <c r="L5" s="4" t="s">
        <v>15</v>
      </c>
      <c r="M5" s="4" t="s">
        <v>18</v>
      </c>
      <c r="N5" s="4" t="s">
        <v>15</v>
      </c>
      <c r="O5" s="5" t="s">
        <v>15</v>
      </c>
      <c r="P5" s="5" t="s">
        <v>15</v>
      </c>
      <c r="Q5" s="5" t="s">
        <v>15</v>
      </c>
      <c r="R5" s="5" t="s">
        <v>15</v>
      </c>
    </row>
    <row r="6" spans="1:19" x14ac:dyDescent="0.25">
      <c r="A6" s="18">
        <v>1</v>
      </c>
      <c r="B6" s="21">
        <v>2</v>
      </c>
      <c r="C6" s="20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6">
        <v>15</v>
      </c>
      <c r="P6" s="6">
        <v>16</v>
      </c>
      <c r="Q6" s="6">
        <v>17</v>
      </c>
      <c r="R6" s="6">
        <v>18</v>
      </c>
    </row>
    <row r="7" spans="1:19" ht="29.25" customHeight="1" x14ac:dyDescent="0.25">
      <c r="A7" s="265" t="s">
        <v>472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7"/>
      <c r="O7" s="187"/>
      <c r="P7" s="6"/>
      <c r="Q7" s="6"/>
      <c r="R7" s="6"/>
    </row>
    <row r="8" spans="1:19" s="9" customFormat="1" ht="15" customHeight="1" x14ac:dyDescent="0.25">
      <c r="A8" s="273" t="s">
        <v>19</v>
      </c>
      <c r="B8" s="274"/>
      <c r="C8" s="188">
        <f>C9+C13+C24+C40+C47+C58+C60+C65+C80+C83+C93+C96+C100+C108+C124+C127+C184+C188+C194</f>
        <v>683223295.13</v>
      </c>
      <c r="D8" s="188">
        <f t="shared" ref="D8:N8" si="0">D9+D13+D40+D47+D58+D60+D65+D83+D93+D96+D108+D124+D127+D80+D24+D100+D184+D188+D194</f>
        <v>44871159.899999999</v>
      </c>
      <c r="E8" s="189">
        <f t="shared" si="0"/>
        <v>45</v>
      </c>
      <c r="F8" s="188">
        <f t="shared" si="0"/>
        <v>81734520.5</v>
      </c>
      <c r="G8" s="188">
        <f t="shared" si="0"/>
        <v>71476.969999999987</v>
      </c>
      <c r="H8" s="188">
        <f t="shared" si="0"/>
        <v>357097321.43000001</v>
      </c>
      <c r="I8" s="188">
        <f t="shared" si="0"/>
        <v>2675.1499999999996</v>
      </c>
      <c r="J8" s="188">
        <f t="shared" si="0"/>
        <v>1118873.7000000002</v>
      </c>
      <c r="K8" s="188">
        <f t="shared" si="0"/>
        <v>31804.38</v>
      </c>
      <c r="L8" s="188">
        <f t="shared" si="0"/>
        <v>89959013.5</v>
      </c>
      <c r="M8" s="188">
        <f t="shared" si="0"/>
        <v>1499.4900000000002</v>
      </c>
      <c r="N8" s="188">
        <f t="shared" si="0"/>
        <v>108442406.10000001</v>
      </c>
      <c r="O8" s="190">
        <v>0</v>
      </c>
      <c r="P8" s="8">
        <v>0</v>
      </c>
      <c r="Q8" s="8">
        <v>0</v>
      </c>
      <c r="R8" s="8">
        <v>0</v>
      </c>
      <c r="S8" s="44"/>
    </row>
    <row r="9" spans="1:19" s="33" customFormat="1" ht="28.5" customHeight="1" x14ac:dyDescent="0.25">
      <c r="A9" s="271" t="s">
        <v>20</v>
      </c>
      <c r="B9" s="272"/>
      <c r="C9" s="191">
        <f>SUM(C10:C12)</f>
        <v>18856414.5</v>
      </c>
      <c r="D9" s="191">
        <v>0</v>
      </c>
      <c r="E9" s="192">
        <v>0</v>
      </c>
      <c r="F9" s="191">
        <f>SUM(F10:F12)</f>
        <v>0</v>
      </c>
      <c r="G9" s="191">
        <f>SUM(G10:G12)</f>
        <v>0</v>
      </c>
      <c r="H9" s="191">
        <f>SUM(H10:H12)</f>
        <v>18856414.5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3">
        <v>0</v>
      </c>
      <c r="P9" s="32">
        <v>0</v>
      </c>
      <c r="Q9" s="32">
        <v>0</v>
      </c>
      <c r="R9" s="32">
        <v>0</v>
      </c>
      <c r="S9" s="44"/>
    </row>
    <row r="10" spans="1:19" s="33" customFormat="1" ht="15.75" x14ac:dyDescent="0.25">
      <c r="A10" s="34">
        <v>1</v>
      </c>
      <c r="B10" s="100" t="s">
        <v>107</v>
      </c>
      <c r="C10" s="91">
        <v>7129206</v>
      </c>
      <c r="D10" s="91">
        <v>0</v>
      </c>
      <c r="E10" s="194">
        <v>0</v>
      </c>
      <c r="F10" s="91">
        <v>0</v>
      </c>
      <c r="G10" s="91">
        <v>0</v>
      </c>
      <c r="H10" s="91">
        <v>7129206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193">
        <v>0</v>
      </c>
      <c r="P10" s="32">
        <v>0</v>
      </c>
      <c r="Q10" s="32">
        <v>0</v>
      </c>
      <c r="R10" s="32">
        <v>0</v>
      </c>
      <c r="S10" s="44"/>
    </row>
    <row r="11" spans="1:19" s="33" customFormat="1" ht="15.75" x14ac:dyDescent="0.25">
      <c r="A11" s="34">
        <v>2</v>
      </c>
      <c r="B11" s="100" t="s">
        <v>108</v>
      </c>
      <c r="C11" s="91">
        <v>7921416.9999999991</v>
      </c>
      <c r="D11" s="91">
        <v>0</v>
      </c>
      <c r="E11" s="194">
        <v>0</v>
      </c>
      <c r="F11" s="91">
        <v>0</v>
      </c>
      <c r="G11" s="91">
        <v>0</v>
      </c>
      <c r="H11" s="91">
        <v>7921416.9999999991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193">
        <v>0</v>
      </c>
      <c r="P11" s="32">
        <v>0</v>
      </c>
      <c r="Q11" s="32">
        <v>0</v>
      </c>
      <c r="R11" s="32">
        <v>0</v>
      </c>
      <c r="S11" s="44"/>
    </row>
    <row r="12" spans="1:19" s="33" customFormat="1" ht="15.75" x14ac:dyDescent="0.25">
      <c r="A12" s="34">
        <v>3</v>
      </c>
      <c r="B12" s="100" t="s">
        <v>109</v>
      </c>
      <c r="C12" s="91">
        <v>3805791.5</v>
      </c>
      <c r="D12" s="91">
        <v>0</v>
      </c>
      <c r="E12" s="194">
        <v>0</v>
      </c>
      <c r="F12" s="91">
        <v>0</v>
      </c>
      <c r="G12" s="91">
        <v>0</v>
      </c>
      <c r="H12" s="91">
        <v>3805791.5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193">
        <v>0</v>
      </c>
      <c r="P12" s="32">
        <v>0</v>
      </c>
      <c r="Q12" s="32">
        <v>0</v>
      </c>
      <c r="R12" s="32">
        <v>0</v>
      </c>
      <c r="S12" s="44"/>
    </row>
    <row r="13" spans="1:19" s="38" customFormat="1" ht="28.5" customHeight="1" x14ac:dyDescent="0.25">
      <c r="A13" s="271" t="s">
        <v>21</v>
      </c>
      <c r="B13" s="272"/>
      <c r="C13" s="191">
        <f t="shared" ref="C13:N13" si="1">SUM(C14:C23)</f>
        <v>49722327</v>
      </c>
      <c r="D13" s="195">
        <f t="shared" si="1"/>
        <v>0</v>
      </c>
      <c r="E13" s="196">
        <f t="shared" si="1"/>
        <v>6</v>
      </c>
      <c r="F13" s="195">
        <f t="shared" si="1"/>
        <v>10330000</v>
      </c>
      <c r="G13" s="195">
        <f t="shared" si="1"/>
        <v>7772.7</v>
      </c>
      <c r="H13" s="195">
        <f t="shared" si="1"/>
        <v>36828839</v>
      </c>
      <c r="I13" s="195">
        <f t="shared" si="1"/>
        <v>0</v>
      </c>
      <c r="J13" s="195">
        <f t="shared" si="1"/>
        <v>0</v>
      </c>
      <c r="K13" s="195">
        <f t="shared" si="1"/>
        <v>949</v>
      </c>
      <c r="L13" s="195">
        <f t="shared" si="1"/>
        <v>2563488</v>
      </c>
      <c r="M13" s="195">
        <f t="shared" si="1"/>
        <v>0</v>
      </c>
      <c r="N13" s="195">
        <f t="shared" si="1"/>
        <v>0</v>
      </c>
      <c r="O13" s="197">
        <v>0</v>
      </c>
      <c r="P13" s="37">
        <v>0</v>
      </c>
      <c r="Q13" s="37">
        <v>0</v>
      </c>
      <c r="R13" s="37">
        <v>0</v>
      </c>
      <c r="S13" s="44"/>
    </row>
    <row r="14" spans="1:19" s="33" customFormat="1" ht="15.75" x14ac:dyDescent="0.25">
      <c r="A14" s="34">
        <v>1</v>
      </c>
      <c r="B14" s="198" t="s">
        <v>80</v>
      </c>
      <c r="C14" s="91">
        <v>4680000</v>
      </c>
      <c r="D14" s="91">
        <v>0</v>
      </c>
      <c r="E14" s="194">
        <v>3</v>
      </c>
      <c r="F14" s="91">
        <v>4680000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193">
        <v>0</v>
      </c>
      <c r="P14" s="32">
        <v>0</v>
      </c>
      <c r="Q14" s="32">
        <v>0</v>
      </c>
      <c r="R14" s="32">
        <v>0</v>
      </c>
      <c r="S14" s="44"/>
    </row>
    <row r="15" spans="1:19" s="33" customFormat="1" ht="15.75" x14ac:dyDescent="0.25">
      <c r="A15" s="34">
        <v>2</v>
      </c>
      <c r="B15" s="198" t="s">
        <v>81</v>
      </c>
      <c r="C15" s="91">
        <v>3690000</v>
      </c>
      <c r="D15" s="91">
        <v>0</v>
      </c>
      <c r="E15" s="194">
        <v>2</v>
      </c>
      <c r="F15" s="91">
        <v>3690000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193"/>
      <c r="P15" s="32"/>
      <c r="Q15" s="32"/>
      <c r="R15" s="32"/>
      <c r="S15" s="44"/>
    </row>
    <row r="16" spans="1:19" s="33" customFormat="1" ht="15.75" x14ac:dyDescent="0.25">
      <c r="A16" s="34">
        <v>3</v>
      </c>
      <c r="B16" s="198" t="s">
        <v>82</v>
      </c>
      <c r="C16" s="91">
        <v>1960000</v>
      </c>
      <c r="D16" s="91">
        <v>0</v>
      </c>
      <c r="E16" s="194">
        <v>1</v>
      </c>
      <c r="F16" s="91">
        <v>1960000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193"/>
      <c r="P16" s="32"/>
      <c r="Q16" s="32"/>
      <c r="R16" s="32"/>
      <c r="S16" s="44"/>
    </row>
    <row r="17" spans="1:19" s="33" customFormat="1" ht="15.75" x14ac:dyDescent="0.25">
      <c r="A17" s="34">
        <v>4</v>
      </c>
      <c r="B17" s="198" t="s">
        <v>83</v>
      </c>
      <c r="C17" s="91">
        <v>6794684</v>
      </c>
      <c r="D17" s="91">
        <v>0</v>
      </c>
      <c r="E17" s="194">
        <v>0</v>
      </c>
      <c r="F17" s="91">
        <v>0</v>
      </c>
      <c r="G17" s="91">
        <v>1635</v>
      </c>
      <c r="H17" s="91">
        <v>6794684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193"/>
      <c r="P17" s="32"/>
      <c r="Q17" s="32"/>
      <c r="R17" s="32"/>
      <c r="S17" s="44"/>
    </row>
    <row r="18" spans="1:19" s="33" customFormat="1" ht="15.75" x14ac:dyDescent="0.25">
      <c r="A18" s="34">
        <v>5</v>
      </c>
      <c r="B18" s="198" t="s">
        <v>84</v>
      </c>
      <c r="C18" s="91">
        <v>7620000</v>
      </c>
      <c r="D18" s="91">
        <v>0</v>
      </c>
      <c r="E18" s="194">
        <v>0</v>
      </c>
      <c r="F18" s="91">
        <v>0</v>
      </c>
      <c r="G18" s="91">
        <v>1930</v>
      </c>
      <c r="H18" s="91">
        <v>7620000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193"/>
      <c r="P18" s="32"/>
      <c r="Q18" s="32"/>
      <c r="R18" s="32"/>
      <c r="S18" s="44"/>
    </row>
    <row r="19" spans="1:19" s="33" customFormat="1" ht="15.75" x14ac:dyDescent="0.25">
      <c r="A19" s="34">
        <v>6</v>
      </c>
      <c r="B19" s="198" t="s">
        <v>85</v>
      </c>
      <c r="C19" s="91">
        <v>1732000</v>
      </c>
      <c r="D19" s="91">
        <v>0</v>
      </c>
      <c r="E19" s="194">
        <v>0</v>
      </c>
      <c r="F19" s="91">
        <v>0</v>
      </c>
      <c r="G19" s="91">
        <v>580</v>
      </c>
      <c r="H19" s="91">
        <v>1732000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193">
        <v>0</v>
      </c>
      <c r="P19" s="32">
        <v>0</v>
      </c>
      <c r="Q19" s="32">
        <v>0</v>
      </c>
      <c r="R19" s="32">
        <v>0</v>
      </c>
      <c r="S19" s="44"/>
    </row>
    <row r="20" spans="1:19" s="33" customFormat="1" ht="15.75" x14ac:dyDescent="0.25">
      <c r="A20" s="34">
        <v>7</v>
      </c>
      <c r="B20" s="198" t="s">
        <v>162</v>
      </c>
      <c r="C20" s="91">
        <v>6599150</v>
      </c>
      <c r="D20" s="91">
        <v>0</v>
      </c>
      <c r="E20" s="194">
        <v>0</v>
      </c>
      <c r="F20" s="91">
        <v>0</v>
      </c>
      <c r="G20" s="91">
        <v>1293</v>
      </c>
      <c r="H20" s="91">
        <v>6599150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193"/>
      <c r="P20" s="32"/>
      <c r="Q20" s="32"/>
      <c r="R20" s="32"/>
      <c r="S20" s="44"/>
    </row>
    <row r="21" spans="1:19" s="33" customFormat="1" ht="15.75" x14ac:dyDescent="0.25">
      <c r="A21" s="34">
        <v>8</v>
      </c>
      <c r="B21" s="198" t="s">
        <v>163</v>
      </c>
      <c r="C21" s="91">
        <v>6749600</v>
      </c>
      <c r="D21" s="91">
        <v>0</v>
      </c>
      <c r="E21" s="194">
        <v>0</v>
      </c>
      <c r="F21" s="91">
        <v>0</v>
      </c>
      <c r="G21" s="91">
        <v>1147.2</v>
      </c>
      <c r="H21" s="91">
        <v>6749600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193"/>
      <c r="P21" s="32"/>
      <c r="Q21" s="32"/>
      <c r="R21" s="32"/>
      <c r="S21" s="44"/>
    </row>
    <row r="22" spans="1:19" s="33" customFormat="1" ht="15.75" x14ac:dyDescent="0.25">
      <c r="A22" s="34">
        <v>9</v>
      </c>
      <c r="B22" s="198" t="s">
        <v>164</v>
      </c>
      <c r="C22" s="91">
        <v>7333405</v>
      </c>
      <c r="D22" s="91">
        <v>0</v>
      </c>
      <c r="E22" s="194">
        <v>0</v>
      </c>
      <c r="F22" s="91">
        <v>0</v>
      </c>
      <c r="G22" s="91">
        <v>1187.5</v>
      </c>
      <c r="H22" s="91">
        <v>7333405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193"/>
      <c r="P22" s="32"/>
      <c r="Q22" s="32"/>
      <c r="R22" s="32"/>
      <c r="S22" s="44"/>
    </row>
    <row r="23" spans="1:19" s="33" customFormat="1" ht="15.75" x14ac:dyDescent="0.25">
      <c r="A23" s="34">
        <v>10</v>
      </c>
      <c r="B23" s="198" t="s">
        <v>165</v>
      </c>
      <c r="C23" s="91">
        <v>2563488</v>
      </c>
      <c r="D23" s="91">
        <v>0</v>
      </c>
      <c r="E23" s="194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949</v>
      </c>
      <c r="L23" s="91">
        <v>2563488</v>
      </c>
      <c r="M23" s="91">
        <v>0</v>
      </c>
      <c r="N23" s="91">
        <v>0</v>
      </c>
      <c r="O23" s="193"/>
      <c r="P23" s="32"/>
      <c r="Q23" s="32"/>
      <c r="R23" s="32"/>
      <c r="S23" s="44"/>
    </row>
    <row r="24" spans="1:19" s="38" customFormat="1" ht="30" customHeight="1" x14ac:dyDescent="0.25">
      <c r="A24" s="271" t="s">
        <v>91</v>
      </c>
      <c r="B24" s="272"/>
      <c r="C24" s="191">
        <f>SUM(C25:C39)</f>
        <v>59049207.099999994</v>
      </c>
      <c r="D24" s="191">
        <f t="shared" ref="D24:N24" si="2">SUM(D25:D39)</f>
        <v>0</v>
      </c>
      <c r="E24" s="192">
        <f t="shared" si="2"/>
        <v>32</v>
      </c>
      <c r="F24" s="191">
        <f t="shared" si="2"/>
        <v>57763517.5</v>
      </c>
      <c r="G24" s="191">
        <f t="shared" si="2"/>
        <v>0</v>
      </c>
      <c r="H24" s="191">
        <f t="shared" si="2"/>
        <v>1285689.5999999999</v>
      </c>
      <c r="I24" s="191">
        <f t="shared" si="2"/>
        <v>0</v>
      </c>
      <c r="J24" s="191">
        <f t="shared" si="2"/>
        <v>0</v>
      </c>
      <c r="K24" s="191">
        <f t="shared" si="2"/>
        <v>0</v>
      </c>
      <c r="L24" s="191">
        <f t="shared" si="2"/>
        <v>0</v>
      </c>
      <c r="M24" s="191">
        <f t="shared" si="2"/>
        <v>0</v>
      </c>
      <c r="N24" s="191">
        <f t="shared" si="2"/>
        <v>0</v>
      </c>
      <c r="O24" s="199">
        <f t="shared" ref="O24:R24" si="3">SUM(O25:O32)</f>
        <v>0</v>
      </c>
      <c r="P24" s="31">
        <f t="shared" si="3"/>
        <v>0</v>
      </c>
      <c r="Q24" s="31">
        <f t="shared" si="3"/>
        <v>0</v>
      </c>
      <c r="R24" s="31">
        <f t="shared" si="3"/>
        <v>0</v>
      </c>
      <c r="S24" s="44"/>
    </row>
    <row r="25" spans="1:19" s="33" customFormat="1" ht="15.75" x14ac:dyDescent="0.25">
      <c r="A25" s="34">
        <v>1</v>
      </c>
      <c r="B25" s="198" t="s">
        <v>92</v>
      </c>
      <c r="C25" s="91">
        <v>1633902</v>
      </c>
      <c r="D25" s="91">
        <v>0</v>
      </c>
      <c r="E25" s="194">
        <v>1</v>
      </c>
      <c r="F25" s="91">
        <v>1633902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193">
        <v>0</v>
      </c>
      <c r="P25" s="32">
        <v>0</v>
      </c>
      <c r="Q25" s="32">
        <v>0</v>
      </c>
      <c r="R25" s="32">
        <v>0</v>
      </c>
      <c r="S25" s="44"/>
    </row>
    <row r="26" spans="1:19" s="33" customFormat="1" ht="15.75" x14ac:dyDescent="0.25">
      <c r="A26" s="34">
        <v>2</v>
      </c>
      <c r="B26" s="198" t="s">
        <v>93</v>
      </c>
      <c r="C26" s="91">
        <v>3267804</v>
      </c>
      <c r="D26" s="91">
        <v>0</v>
      </c>
      <c r="E26" s="194">
        <v>2</v>
      </c>
      <c r="F26" s="91">
        <v>3267804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193"/>
      <c r="P26" s="32"/>
      <c r="Q26" s="32"/>
      <c r="R26" s="32"/>
      <c r="S26" s="44"/>
    </row>
    <row r="27" spans="1:19" s="33" customFormat="1" ht="15.75" x14ac:dyDescent="0.25">
      <c r="A27" s="34">
        <v>3</v>
      </c>
      <c r="B27" s="198" t="s">
        <v>94</v>
      </c>
      <c r="C27" s="91">
        <v>1633902</v>
      </c>
      <c r="D27" s="91">
        <v>0</v>
      </c>
      <c r="E27" s="194">
        <v>1</v>
      </c>
      <c r="F27" s="91">
        <v>1633902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193"/>
      <c r="P27" s="32"/>
      <c r="Q27" s="32"/>
      <c r="R27" s="32"/>
      <c r="S27" s="44"/>
    </row>
    <row r="28" spans="1:19" s="33" customFormat="1" ht="15.75" x14ac:dyDescent="0.25">
      <c r="A28" s="34">
        <v>4</v>
      </c>
      <c r="B28" s="198" t="s">
        <v>95</v>
      </c>
      <c r="C28" s="91">
        <v>6535609</v>
      </c>
      <c r="D28" s="91">
        <v>0</v>
      </c>
      <c r="E28" s="194">
        <v>4</v>
      </c>
      <c r="F28" s="91">
        <v>6535609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193"/>
      <c r="P28" s="32"/>
      <c r="Q28" s="32"/>
      <c r="R28" s="32"/>
      <c r="S28" s="44"/>
    </row>
    <row r="29" spans="1:19" s="33" customFormat="1" ht="15.75" x14ac:dyDescent="0.25">
      <c r="A29" s="34">
        <v>5</v>
      </c>
      <c r="B29" s="198" t="s">
        <v>96</v>
      </c>
      <c r="C29" s="91">
        <v>8116142</v>
      </c>
      <c r="D29" s="91">
        <v>0</v>
      </c>
      <c r="E29" s="194">
        <v>5</v>
      </c>
      <c r="F29" s="91">
        <v>8116142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193"/>
      <c r="P29" s="32"/>
      <c r="Q29" s="32"/>
      <c r="R29" s="32"/>
      <c r="S29" s="44"/>
    </row>
    <row r="30" spans="1:19" s="33" customFormat="1" ht="15.75" x14ac:dyDescent="0.25">
      <c r="A30" s="34">
        <v>6</v>
      </c>
      <c r="B30" s="198" t="s">
        <v>97</v>
      </c>
      <c r="C30" s="91">
        <v>3218232</v>
      </c>
      <c r="D30" s="91">
        <v>0</v>
      </c>
      <c r="E30" s="194">
        <v>2</v>
      </c>
      <c r="F30" s="91">
        <v>3218232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193"/>
      <c r="P30" s="32"/>
      <c r="Q30" s="32"/>
      <c r="R30" s="32"/>
      <c r="S30" s="44"/>
    </row>
    <row r="31" spans="1:19" s="33" customFormat="1" ht="15.75" x14ac:dyDescent="0.25">
      <c r="A31" s="34">
        <v>7</v>
      </c>
      <c r="B31" s="198" t="s">
        <v>98</v>
      </c>
      <c r="C31" s="91">
        <v>3218232</v>
      </c>
      <c r="D31" s="91">
        <v>0</v>
      </c>
      <c r="E31" s="194">
        <v>2</v>
      </c>
      <c r="F31" s="91">
        <v>3218232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193"/>
      <c r="P31" s="32"/>
      <c r="Q31" s="32"/>
      <c r="R31" s="32"/>
      <c r="S31" s="44"/>
    </row>
    <row r="32" spans="1:19" s="33" customFormat="1" ht="15.75" x14ac:dyDescent="0.25">
      <c r="A32" s="46">
        <v>8</v>
      </c>
      <c r="B32" s="62" t="s">
        <v>99</v>
      </c>
      <c r="C32" s="91">
        <v>1285689.5999999999</v>
      </c>
      <c r="D32" s="91">
        <v>0</v>
      </c>
      <c r="E32" s="194">
        <v>0</v>
      </c>
      <c r="F32" s="91">
        <v>0</v>
      </c>
      <c r="G32" s="91">
        <v>0</v>
      </c>
      <c r="H32" s="91">
        <v>1285689.5999999999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193">
        <v>0</v>
      </c>
      <c r="P32" s="32">
        <v>0</v>
      </c>
      <c r="Q32" s="32">
        <v>0</v>
      </c>
      <c r="R32" s="32">
        <v>0</v>
      </c>
      <c r="S32" s="44"/>
    </row>
    <row r="33" spans="1:19" s="33" customFormat="1" ht="15.75" x14ac:dyDescent="0.25">
      <c r="A33" s="46">
        <v>9</v>
      </c>
      <c r="B33" s="62" t="s">
        <v>276</v>
      </c>
      <c r="C33" s="91">
        <v>4163345</v>
      </c>
      <c r="D33" s="91">
        <v>0</v>
      </c>
      <c r="E33" s="194">
        <v>2</v>
      </c>
      <c r="F33" s="91">
        <v>4163345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193"/>
      <c r="P33" s="32"/>
      <c r="Q33" s="32"/>
      <c r="R33" s="32"/>
      <c r="S33" s="44"/>
    </row>
    <row r="34" spans="1:19" s="33" customFormat="1" ht="15.75" x14ac:dyDescent="0.25">
      <c r="A34" s="46">
        <v>10</v>
      </c>
      <c r="B34" s="62" t="s">
        <v>277</v>
      </c>
      <c r="C34" s="91">
        <v>4360432</v>
      </c>
      <c r="D34" s="91">
        <v>0</v>
      </c>
      <c r="E34" s="194">
        <v>2</v>
      </c>
      <c r="F34" s="91">
        <v>4360432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193"/>
      <c r="P34" s="32"/>
      <c r="Q34" s="32"/>
      <c r="R34" s="32"/>
      <c r="S34" s="44"/>
    </row>
    <row r="35" spans="1:19" s="33" customFormat="1" ht="15.75" x14ac:dyDescent="0.25">
      <c r="A35" s="46">
        <v>11</v>
      </c>
      <c r="B35" s="62" t="s">
        <v>278</v>
      </c>
      <c r="C35" s="91">
        <v>4403621.4000000004</v>
      </c>
      <c r="D35" s="91">
        <v>0</v>
      </c>
      <c r="E35" s="194">
        <v>2</v>
      </c>
      <c r="F35" s="91">
        <v>4403621.4000000004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193"/>
      <c r="P35" s="32"/>
      <c r="Q35" s="32"/>
      <c r="R35" s="32"/>
      <c r="S35" s="44"/>
    </row>
    <row r="36" spans="1:19" s="33" customFormat="1" ht="15.75" x14ac:dyDescent="0.25">
      <c r="A36" s="46">
        <v>12</v>
      </c>
      <c r="B36" s="62" t="s">
        <v>279</v>
      </c>
      <c r="C36" s="91">
        <v>4102993</v>
      </c>
      <c r="D36" s="91">
        <v>0</v>
      </c>
      <c r="E36" s="194">
        <v>2</v>
      </c>
      <c r="F36" s="91">
        <v>4102993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193"/>
      <c r="P36" s="32"/>
      <c r="Q36" s="32"/>
      <c r="R36" s="32"/>
      <c r="S36" s="44"/>
    </row>
    <row r="37" spans="1:19" s="33" customFormat="1" ht="15.75" x14ac:dyDescent="0.25">
      <c r="A37" s="46">
        <v>13</v>
      </c>
      <c r="B37" s="62" t="s">
        <v>280</v>
      </c>
      <c r="C37" s="91">
        <v>3980497.3000000003</v>
      </c>
      <c r="D37" s="91">
        <v>0</v>
      </c>
      <c r="E37" s="194">
        <v>2</v>
      </c>
      <c r="F37" s="91">
        <v>3980497.3000000003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193"/>
      <c r="P37" s="32"/>
      <c r="Q37" s="32"/>
      <c r="R37" s="32"/>
      <c r="S37" s="44"/>
    </row>
    <row r="38" spans="1:19" s="33" customFormat="1" ht="15.75" x14ac:dyDescent="0.25">
      <c r="A38" s="46">
        <v>14</v>
      </c>
      <c r="B38" s="62" t="s">
        <v>307</v>
      </c>
      <c r="C38" s="91">
        <v>5337945.8000000007</v>
      </c>
      <c r="D38" s="91">
        <v>0</v>
      </c>
      <c r="E38" s="194">
        <v>3</v>
      </c>
      <c r="F38" s="91">
        <v>5337945.8000000007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193"/>
      <c r="P38" s="32"/>
      <c r="Q38" s="32"/>
      <c r="R38" s="32"/>
      <c r="S38" s="44"/>
    </row>
    <row r="39" spans="1:19" s="33" customFormat="1" ht="15.75" x14ac:dyDescent="0.25">
      <c r="A39" s="46">
        <v>15</v>
      </c>
      <c r="B39" s="62" t="s">
        <v>281</v>
      </c>
      <c r="C39" s="91">
        <v>3790860</v>
      </c>
      <c r="D39" s="91">
        <v>0</v>
      </c>
      <c r="E39" s="194">
        <v>2</v>
      </c>
      <c r="F39" s="91">
        <v>3790860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193"/>
      <c r="P39" s="32"/>
      <c r="Q39" s="32"/>
      <c r="R39" s="32"/>
      <c r="S39" s="44"/>
    </row>
    <row r="40" spans="1:19" s="38" customFormat="1" ht="29.25" customHeight="1" x14ac:dyDescent="0.25">
      <c r="A40" s="271" t="s">
        <v>22</v>
      </c>
      <c r="B40" s="272"/>
      <c r="C40" s="191">
        <f>SUM(C41:C46)</f>
        <v>19831874.599999998</v>
      </c>
      <c r="D40" s="191">
        <f t="shared" ref="D40:N40" si="4">SUM(D41:D46)</f>
        <v>1283066</v>
      </c>
      <c r="E40" s="192">
        <f t="shared" si="4"/>
        <v>4</v>
      </c>
      <c r="F40" s="191">
        <f t="shared" si="4"/>
        <v>7941003</v>
      </c>
      <c r="G40" s="191">
        <f t="shared" si="4"/>
        <v>2371.1</v>
      </c>
      <c r="H40" s="191">
        <f t="shared" si="4"/>
        <v>10607805.600000001</v>
      </c>
      <c r="I40" s="191">
        <f t="shared" si="4"/>
        <v>0</v>
      </c>
      <c r="J40" s="191">
        <f t="shared" si="4"/>
        <v>0</v>
      </c>
      <c r="K40" s="191">
        <f t="shared" si="4"/>
        <v>0</v>
      </c>
      <c r="L40" s="191">
        <f t="shared" si="4"/>
        <v>0</v>
      </c>
      <c r="M40" s="191">
        <f t="shared" si="4"/>
        <v>0</v>
      </c>
      <c r="N40" s="191">
        <f t="shared" si="4"/>
        <v>0</v>
      </c>
      <c r="O40" s="197">
        <v>0</v>
      </c>
      <c r="P40" s="37">
        <v>0</v>
      </c>
      <c r="Q40" s="37">
        <v>0</v>
      </c>
      <c r="R40" s="37">
        <v>0</v>
      </c>
      <c r="S40" s="44"/>
    </row>
    <row r="41" spans="1:19" s="33" customFormat="1" ht="15.75" x14ac:dyDescent="0.25">
      <c r="A41" s="34">
        <v>1</v>
      </c>
      <c r="B41" s="100" t="s">
        <v>104</v>
      </c>
      <c r="C41" s="91">
        <v>1283066</v>
      </c>
      <c r="D41" s="91">
        <v>1283066</v>
      </c>
      <c r="E41" s="194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193">
        <v>0</v>
      </c>
      <c r="P41" s="32">
        <v>0</v>
      </c>
      <c r="Q41" s="32">
        <v>0</v>
      </c>
      <c r="R41" s="32">
        <v>0</v>
      </c>
      <c r="S41" s="44"/>
    </row>
    <row r="42" spans="1:19" s="33" customFormat="1" ht="15.75" x14ac:dyDescent="0.25">
      <c r="A42" s="34">
        <v>2</v>
      </c>
      <c r="B42" s="100" t="s">
        <v>146</v>
      </c>
      <c r="C42" s="65">
        <v>3939382.5</v>
      </c>
      <c r="D42" s="91">
        <v>0</v>
      </c>
      <c r="E42" s="194">
        <v>2</v>
      </c>
      <c r="F42" s="91">
        <v>3939382.5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193">
        <v>0</v>
      </c>
      <c r="P42" s="32">
        <v>0</v>
      </c>
      <c r="Q42" s="32">
        <v>0</v>
      </c>
      <c r="R42" s="32">
        <v>0</v>
      </c>
      <c r="S42" s="44"/>
    </row>
    <row r="43" spans="1:19" s="33" customFormat="1" ht="15.75" x14ac:dyDescent="0.25">
      <c r="A43" s="34">
        <v>3</v>
      </c>
      <c r="B43" s="100" t="s">
        <v>106</v>
      </c>
      <c r="C43" s="65">
        <v>4001620.5</v>
      </c>
      <c r="D43" s="91">
        <v>0</v>
      </c>
      <c r="E43" s="194">
        <v>2</v>
      </c>
      <c r="F43" s="91">
        <v>4001620.5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193">
        <v>0</v>
      </c>
      <c r="P43" s="32">
        <v>0</v>
      </c>
      <c r="Q43" s="32">
        <v>0</v>
      </c>
      <c r="R43" s="32">
        <v>0</v>
      </c>
      <c r="S43" s="44"/>
    </row>
    <row r="44" spans="1:19" s="33" customFormat="1" ht="15.75" x14ac:dyDescent="0.25">
      <c r="A44" s="34">
        <v>4</v>
      </c>
      <c r="B44" s="100" t="s">
        <v>282</v>
      </c>
      <c r="C44" s="65">
        <v>3988828.2</v>
      </c>
      <c r="D44" s="91">
        <v>0</v>
      </c>
      <c r="E44" s="194">
        <v>0</v>
      </c>
      <c r="F44" s="91">
        <v>0</v>
      </c>
      <c r="G44" s="91">
        <v>937</v>
      </c>
      <c r="H44" s="91">
        <v>3988828.2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0</v>
      </c>
      <c r="O44" s="193"/>
      <c r="P44" s="32"/>
      <c r="Q44" s="32"/>
      <c r="R44" s="32"/>
      <c r="S44" s="44"/>
    </row>
    <row r="45" spans="1:19" s="33" customFormat="1" ht="15.75" x14ac:dyDescent="0.25">
      <c r="A45" s="34">
        <v>5</v>
      </c>
      <c r="B45" s="100" t="s">
        <v>283</v>
      </c>
      <c r="C45" s="65">
        <v>1910676.6</v>
      </c>
      <c r="D45" s="91">
        <v>0</v>
      </c>
      <c r="E45" s="194">
        <v>0</v>
      </c>
      <c r="F45" s="91">
        <v>0</v>
      </c>
      <c r="G45" s="91">
        <v>418.8</v>
      </c>
      <c r="H45" s="91">
        <v>1910676.6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193"/>
      <c r="P45" s="32"/>
      <c r="Q45" s="32"/>
      <c r="R45" s="32"/>
      <c r="S45" s="44"/>
    </row>
    <row r="46" spans="1:19" s="33" customFormat="1" ht="15.75" x14ac:dyDescent="0.25">
      <c r="A46" s="34">
        <v>6</v>
      </c>
      <c r="B46" s="100" t="s">
        <v>284</v>
      </c>
      <c r="C46" s="65">
        <v>4708300.7999999998</v>
      </c>
      <c r="D46" s="91">
        <v>0</v>
      </c>
      <c r="E46" s="194">
        <v>0</v>
      </c>
      <c r="F46" s="91">
        <v>0</v>
      </c>
      <c r="G46" s="91">
        <v>1015.3</v>
      </c>
      <c r="H46" s="91">
        <v>4708300.7999999998</v>
      </c>
      <c r="I46" s="91">
        <v>0</v>
      </c>
      <c r="J46" s="91">
        <v>0</v>
      </c>
      <c r="K46" s="91">
        <v>0</v>
      </c>
      <c r="L46" s="91">
        <v>0</v>
      </c>
      <c r="M46" s="91">
        <v>0</v>
      </c>
      <c r="N46" s="91">
        <v>0</v>
      </c>
      <c r="O46" s="193"/>
      <c r="P46" s="32"/>
      <c r="Q46" s="32"/>
      <c r="R46" s="32"/>
      <c r="S46" s="44"/>
    </row>
    <row r="47" spans="1:19" s="38" customFormat="1" ht="47.25" customHeight="1" x14ac:dyDescent="0.25">
      <c r="A47" s="271" t="s">
        <v>23</v>
      </c>
      <c r="B47" s="272"/>
      <c r="C47" s="200">
        <f>SUM(C48:C57)</f>
        <v>22850462.600000005</v>
      </c>
      <c r="D47" s="191">
        <f>SUM(D48:D57)</f>
        <v>8931315</v>
      </c>
      <c r="E47" s="192">
        <v>0</v>
      </c>
      <c r="F47" s="191">
        <v>0</v>
      </c>
      <c r="G47" s="191">
        <f t="shared" ref="G47:R47" si="5">SUM(G48:G57)</f>
        <v>1064.8</v>
      </c>
      <c r="H47" s="191">
        <f t="shared" si="5"/>
        <v>6866672.4000000004</v>
      </c>
      <c r="I47" s="191">
        <f t="shared" si="5"/>
        <v>0</v>
      </c>
      <c r="J47" s="191">
        <f t="shared" si="5"/>
        <v>0</v>
      </c>
      <c r="K47" s="191">
        <f t="shared" si="5"/>
        <v>0</v>
      </c>
      <c r="L47" s="191">
        <f t="shared" si="5"/>
        <v>0</v>
      </c>
      <c r="M47" s="191">
        <f t="shared" si="5"/>
        <v>52.3</v>
      </c>
      <c r="N47" s="191">
        <f t="shared" si="5"/>
        <v>7052475.1999999993</v>
      </c>
      <c r="O47" s="199">
        <f t="shared" si="5"/>
        <v>0</v>
      </c>
      <c r="P47" s="31">
        <f t="shared" si="5"/>
        <v>0</v>
      </c>
      <c r="Q47" s="31">
        <f t="shared" si="5"/>
        <v>0</v>
      </c>
      <c r="R47" s="31">
        <f t="shared" si="5"/>
        <v>0</v>
      </c>
      <c r="S47" s="44"/>
    </row>
    <row r="48" spans="1:19" s="33" customFormat="1" ht="15.75" x14ac:dyDescent="0.25">
      <c r="A48" s="74">
        <v>1</v>
      </c>
      <c r="B48" s="198" t="s">
        <v>207</v>
      </c>
      <c r="C48" s="91">
        <v>570351.4</v>
      </c>
      <c r="D48" s="91">
        <v>570351.4</v>
      </c>
      <c r="E48" s="194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1">
        <v>0</v>
      </c>
      <c r="N48" s="91">
        <v>0</v>
      </c>
      <c r="O48" s="193">
        <v>0</v>
      </c>
      <c r="P48" s="32">
        <v>0</v>
      </c>
      <c r="Q48" s="32">
        <v>0</v>
      </c>
      <c r="R48" s="32">
        <v>0</v>
      </c>
      <c r="S48" s="44"/>
    </row>
    <row r="49" spans="1:19" s="33" customFormat="1" ht="15.75" x14ac:dyDescent="0.25">
      <c r="A49" s="74">
        <v>2</v>
      </c>
      <c r="B49" s="198" t="s">
        <v>208</v>
      </c>
      <c r="C49" s="91">
        <v>1909586.7</v>
      </c>
      <c r="D49" s="91">
        <v>0</v>
      </c>
      <c r="E49" s="194">
        <v>0</v>
      </c>
      <c r="F49" s="91">
        <v>0</v>
      </c>
      <c r="G49" s="91">
        <v>478.8</v>
      </c>
      <c r="H49" s="91">
        <v>1909586.7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193">
        <v>0</v>
      </c>
      <c r="P49" s="32">
        <v>0</v>
      </c>
      <c r="Q49" s="32">
        <v>0</v>
      </c>
      <c r="R49" s="32">
        <v>0</v>
      </c>
      <c r="S49" s="44"/>
    </row>
    <row r="50" spans="1:19" s="33" customFormat="1" ht="15.75" x14ac:dyDescent="0.25">
      <c r="A50" s="74">
        <v>3</v>
      </c>
      <c r="B50" s="100" t="s">
        <v>209</v>
      </c>
      <c r="C50" s="91">
        <v>4957085.7</v>
      </c>
      <c r="D50" s="91">
        <v>0</v>
      </c>
      <c r="E50" s="194">
        <v>0</v>
      </c>
      <c r="F50" s="91">
        <v>0</v>
      </c>
      <c r="G50" s="91">
        <v>586</v>
      </c>
      <c r="H50" s="91">
        <v>4957085.7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193">
        <v>0</v>
      </c>
      <c r="P50" s="32">
        <v>0</v>
      </c>
      <c r="Q50" s="32">
        <v>0</v>
      </c>
      <c r="R50" s="32">
        <v>0</v>
      </c>
      <c r="S50" s="44"/>
    </row>
    <row r="51" spans="1:19" s="33" customFormat="1" ht="15.75" x14ac:dyDescent="0.25">
      <c r="A51" s="74">
        <v>4</v>
      </c>
      <c r="B51" s="100" t="s">
        <v>210</v>
      </c>
      <c r="C51" s="91">
        <v>5405554.7999999998</v>
      </c>
      <c r="D51" s="91">
        <v>5405554.7999999998</v>
      </c>
      <c r="E51" s="194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193">
        <v>0</v>
      </c>
      <c r="P51" s="32">
        <v>0</v>
      </c>
      <c r="Q51" s="32">
        <v>0</v>
      </c>
      <c r="R51" s="32">
        <v>0</v>
      </c>
      <c r="S51" s="44"/>
    </row>
    <row r="52" spans="1:19" s="33" customFormat="1" ht="15.75" x14ac:dyDescent="0.25">
      <c r="A52" s="74">
        <v>5</v>
      </c>
      <c r="B52" s="100" t="s">
        <v>211</v>
      </c>
      <c r="C52" s="91">
        <v>3106224.8</v>
      </c>
      <c r="D52" s="91">
        <v>0</v>
      </c>
      <c r="E52" s="194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20.100000000000001</v>
      </c>
      <c r="N52" s="91">
        <v>3106224.8</v>
      </c>
      <c r="O52" s="193"/>
      <c r="P52" s="32"/>
      <c r="Q52" s="32"/>
      <c r="R52" s="32"/>
      <c r="S52" s="44"/>
    </row>
    <row r="53" spans="1:19" s="33" customFormat="1" ht="15.75" x14ac:dyDescent="0.25">
      <c r="A53" s="74">
        <v>6</v>
      </c>
      <c r="B53" s="100" t="s">
        <v>240</v>
      </c>
      <c r="C53" s="91">
        <v>730110.6</v>
      </c>
      <c r="D53" s="91">
        <v>730110.6</v>
      </c>
      <c r="E53" s="194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193"/>
      <c r="P53" s="32"/>
      <c r="Q53" s="32"/>
      <c r="R53" s="32"/>
      <c r="S53" s="44"/>
    </row>
    <row r="54" spans="1:19" s="33" customFormat="1" ht="15.75" x14ac:dyDescent="0.25">
      <c r="A54" s="74">
        <v>7</v>
      </c>
      <c r="B54" s="100" t="s">
        <v>303</v>
      </c>
      <c r="C54" s="91">
        <v>501804.2</v>
      </c>
      <c r="D54" s="91">
        <v>501804.2</v>
      </c>
      <c r="E54" s="194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193"/>
      <c r="P54" s="32"/>
      <c r="Q54" s="32"/>
      <c r="R54" s="32"/>
      <c r="S54" s="44"/>
    </row>
    <row r="55" spans="1:19" s="33" customFormat="1" ht="15.75" x14ac:dyDescent="0.25">
      <c r="A55" s="74">
        <v>8</v>
      </c>
      <c r="B55" s="100" t="s">
        <v>212</v>
      </c>
      <c r="C55" s="91">
        <v>1218324.8</v>
      </c>
      <c r="D55" s="91">
        <v>0</v>
      </c>
      <c r="E55" s="194">
        <v>0</v>
      </c>
      <c r="F55" s="91">
        <v>0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12.5</v>
      </c>
      <c r="N55" s="91">
        <v>1218324.8</v>
      </c>
      <c r="O55" s="193"/>
      <c r="P55" s="32"/>
      <c r="Q55" s="32"/>
      <c r="R55" s="32"/>
      <c r="S55" s="44"/>
    </row>
    <row r="56" spans="1:19" s="33" customFormat="1" ht="15.75" x14ac:dyDescent="0.25">
      <c r="A56" s="74">
        <v>9</v>
      </c>
      <c r="B56" s="100" t="s">
        <v>213</v>
      </c>
      <c r="C56" s="91">
        <v>2727925.6</v>
      </c>
      <c r="D56" s="91">
        <v>0</v>
      </c>
      <c r="E56" s="194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19.7</v>
      </c>
      <c r="N56" s="91">
        <v>2727925.6</v>
      </c>
      <c r="O56" s="193"/>
      <c r="P56" s="32"/>
      <c r="Q56" s="32"/>
      <c r="R56" s="32"/>
      <c r="S56" s="44"/>
    </row>
    <row r="57" spans="1:19" s="33" customFormat="1" ht="15.75" x14ac:dyDescent="0.25">
      <c r="A57" s="74">
        <v>10</v>
      </c>
      <c r="B57" s="100" t="s">
        <v>214</v>
      </c>
      <c r="C57" s="91">
        <v>1723494</v>
      </c>
      <c r="D57" s="91">
        <v>1723494</v>
      </c>
      <c r="E57" s="194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193"/>
      <c r="P57" s="32"/>
      <c r="Q57" s="32"/>
      <c r="R57" s="32"/>
      <c r="S57" s="44"/>
    </row>
    <row r="58" spans="1:19" s="38" customFormat="1" ht="30.75" customHeight="1" x14ac:dyDescent="0.25">
      <c r="A58" s="271" t="s">
        <v>219</v>
      </c>
      <c r="B58" s="272"/>
      <c r="C58" s="191">
        <f>SUM(C59:C59)</f>
        <v>6662609.1000000006</v>
      </c>
      <c r="D58" s="191">
        <f>SUM(D59:D59)</f>
        <v>0</v>
      </c>
      <c r="E58" s="192">
        <v>0</v>
      </c>
      <c r="F58" s="191">
        <v>0</v>
      </c>
      <c r="G58" s="191">
        <f>SUM(G59:G59)</f>
        <v>991.8</v>
      </c>
      <c r="H58" s="191">
        <f>SUM(H59:H59)</f>
        <v>6662609.1000000006</v>
      </c>
      <c r="I58" s="191">
        <f>SUM(I59:I59)</f>
        <v>0</v>
      </c>
      <c r="J58" s="191">
        <v>0</v>
      </c>
      <c r="K58" s="191">
        <f>SUM(K59:K59)</f>
        <v>0</v>
      </c>
      <c r="L58" s="191">
        <f>SUM(L59:L59)</f>
        <v>0</v>
      </c>
      <c r="M58" s="191">
        <f>SUM(M59:M59)</f>
        <v>0</v>
      </c>
      <c r="N58" s="191">
        <f>SUM(N59:N59)</f>
        <v>0</v>
      </c>
      <c r="O58" s="197">
        <v>0</v>
      </c>
      <c r="P58" s="37">
        <v>0</v>
      </c>
      <c r="Q58" s="37">
        <v>0</v>
      </c>
      <c r="R58" s="37">
        <v>0</v>
      </c>
      <c r="S58" s="44"/>
    </row>
    <row r="59" spans="1:19" s="33" customFormat="1" ht="15.75" x14ac:dyDescent="0.25">
      <c r="A59" s="34">
        <v>1</v>
      </c>
      <c r="B59" s="100" t="s">
        <v>166</v>
      </c>
      <c r="C59" s="91">
        <v>6662609.1000000006</v>
      </c>
      <c r="D59" s="91">
        <v>0</v>
      </c>
      <c r="E59" s="194">
        <v>0</v>
      </c>
      <c r="F59" s="91">
        <v>0</v>
      </c>
      <c r="G59" s="91">
        <v>991.8</v>
      </c>
      <c r="H59" s="91">
        <v>6662609.1000000006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193">
        <v>0</v>
      </c>
      <c r="P59" s="32">
        <v>0</v>
      </c>
      <c r="Q59" s="32">
        <v>0</v>
      </c>
      <c r="R59" s="32">
        <v>0</v>
      </c>
      <c r="S59" s="44"/>
    </row>
    <row r="60" spans="1:19" s="38" customFormat="1" ht="32.25" customHeight="1" x14ac:dyDescent="0.25">
      <c r="A60" s="271" t="s">
        <v>220</v>
      </c>
      <c r="B60" s="272"/>
      <c r="C60" s="191">
        <f>SUM(C61:C64)</f>
        <v>44637244.299999997</v>
      </c>
      <c r="D60" s="195">
        <f t="shared" ref="D60:R60" si="6">SUM(D61:D64)</f>
        <v>6105941.2999999998</v>
      </c>
      <c r="E60" s="196">
        <f t="shared" si="6"/>
        <v>0</v>
      </c>
      <c r="F60" s="195">
        <f t="shared" si="6"/>
        <v>0</v>
      </c>
      <c r="G60" s="195">
        <f t="shared" si="6"/>
        <v>3254</v>
      </c>
      <c r="H60" s="195">
        <f t="shared" si="6"/>
        <v>31390913.700000003</v>
      </c>
      <c r="I60" s="195">
        <f t="shared" si="6"/>
        <v>52</v>
      </c>
      <c r="J60" s="195">
        <f t="shared" si="6"/>
        <v>196141.2</v>
      </c>
      <c r="K60" s="195">
        <f t="shared" si="6"/>
        <v>1060</v>
      </c>
      <c r="L60" s="195">
        <f t="shared" si="6"/>
        <v>2280038</v>
      </c>
      <c r="M60" s="195">
        <f t="shared" si="6"/>
        <v>216</v>
      </c>
      <c r="N60" s="195">
        <f t="shared" si="6"/>
        <v>4664210.0999999996</v>
      </c>
      <c r="O60" s="201">
        <f t="shared" si="6"/>
        <v>0</v>
      </c>
      <c r="P60" s="36">
        <f t="shared" si="6"/>
        <v>0</v>
      </c>
      <c r="Q60" s="36">
        <f t="shared" si="6"/>
        <v>0</v>
      </c>
      <c r="R60" s="36">
        <f t="shared" si="6"/>
        <v>0</v>
      </c>
      <c r="S60" s="44"/>
    </row>
    <row r="61" spans="1:19" s="33" customFormat="1" ht="15.75" x14ac:dyDescent="0.25">
      <c r="A61" s="34">
        <v>1</v>
      </c>
      <c r="B61" s="100" t="s">
        <v>116</v>
      </c>
      <c r="C61" s="65">
        <v>5377719</v>
      </c>
      <c r="D61" s="91">
        <v>1700626.5</v>
      </c>
      <c r="E61" s="194">
        <v>0</v>
      </c>
      <c r="F61" s="91">
        <v>0</v>
      </c>
      <c r="G61" s="91">
        <v>440</v>
      </c>
      <c r="H61" s="91">
        <v>2009622</v>
      </c>
      <c r="I61" s="91">
        <v>0</v>
      </c>
      <c r="J61" s="91">
        <v>0</v>
      </c>
      <c r="K61" s="91">
        <v>0</v>
      </c>
      <c r="L61" s="91">
        <v>0</v>
      </c>
      <c r="M61" s="91">
        <v>72</v>
      </c>
      <c r="N61" s="91">
        <v>1667470.5</v>
      </c>
      <c r="O61" s="193">
        <v>0</v>
      </c>
      <c r="P61" s="32">
        <v>0</v>
      </c>
      <c r="Q61" s="32">
        <v>0</v>
      </c>
      <c r="R61" s="32">
        <v>0</v>
      </c>
      <c r="S61" s="44"/>
    </row>
    <row r="62" spans="1:19" s="33" customFormat="1" ht="15.75" x14ac:dyDescent="0.25">
      <c r="A62" s="34">
        <v>2</v>
      </c>
      <c r="B62" s="100" t="s">
        <v>117</v>
      </c>
      <c r="C62" s="65">
        <v>6660180</v>
      </c>
      <c r="D62" s="91">
        <v>2174977.7999999998</v>
      </c>
      <c r="E62" s="194">
        <v>0</v>
      </c>
      <c r="F62" s="91">
        <v>0</v>
      </c>
      <c r="G62" s="91">
        <v>440</v>
      </c>
      <c r="H62" s="91">
        <v>1783130.4000000001</v>
      </c>
      <c r="I62" s="91">
        <v>26</v>
      </c>
      <c r="J62" s="91">
        <v>96838.200000000012</v>
      </c>
      <c r="K62" s="91">
        <v>500</v>
      </c>
      <c r="L62" s="91">
        <v>1125693</v>
      </c>
      <c r="M62" s="91">
        <v>72</v>
      </c>
      <c r="N62" s="91">
        <v>1479540.6</v>
      </c>
      <c r="O62" s="193">
        <v>0</v>
      </c>
      <c r="P62" s="32">
        <v>0</v>
      </c>
      <c r="Q62" s="32">
        <v>0</v>
      </c>
      <c r="R62" s="32">
        <v>0</v>
      </c>
      <c r="S62" s="44"/>
    </row>
    <row r="63" spans="1:19" s="33" customFormat="1" ht="15.75" x14ac:dyDescent="0.25">
      <c r="A63" s="34">
        <v>3</v>
      </c>
      <c r="B63" s="100" t="s">
        <v>144</v>
      </c>
      <c r="C63" s="65">
        <v>25769645.300000001</v>
      </c>
      <c r="D63" s="91">
        <v>0</v>
      </c>
      <c r="E63" s="194">
        <v>0</v>
      </c>
      <c r="F63" s="91">
        <v>0</v>
      </c>
      <c r="G63" s="91">
        <v>1934</v>
      </c>
      <c r="H63" s="91">
        <v>25769645.300000001</v>
      </c>
      <c r="I63" s="91">
        <v>0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193">
        <v>0</v>
      </c>
      <c r="P63" s="32">
        <v>0</v>
      </c>
      <c r="Q63" s="32">
        <v>0</v>
      </c>
      <c r="R63" s="32">
        <v>0</v>
      </c>
      <c r="S63" s="44"/>
    </row>
    <row r="64" spans="1:19" s="33" customFormat="1" ht="15.75" x14ac:dyDescent="0.25">
      <c r="A64" s="34">
        <v>4</v>
      </c>
      <c r="B64" s="100" t="s">
        <v>145</v>
      </c>
      <c r="C64" s="65">
        <v>6829700</v>
      </c>
      <c r="D64" s="91">
        <v>2230337</v>
      </c>
      <c r="E64" s="194">
        <v>0</v>
      </c>
      <c r="F64" s="91">
        <v>0</v>
      </c>
      <c r="G64" s="91">
        <v>440</v>
      </c>
      <c r="H64" s="91">
        <v>1828516</v>
      </c>
      <c r="I64" s="91">
        <v>26</v>
      </c>
      <c r="J64" s="91">
        <v>99303</v>
      </c>
      <c r="K64" s="91">
        <v>560</v>
      </c>
      <c r="L64" s="91">
        <v>1154345</v>
      </c>
      <c r="M64" s="91">
        <v>72</v>
      </c>
      <c r="N64" s="91">
        <v>1517199</v>
      </c>
      <c r="O64" s="193">
        <v>0</v>
      </c>
      <c r="P64" s="32">
        <v>0</v>
      </c>
      <c r="Q64" s="32">
        <v>0</v>
      </c>
      <c r="R64" s="32">
        <v>0</v>
      </c>
      <c r="S64" s="44"/>
    </row>
    <row r="65" spans="1:19" s="38" customFormat="1" ht="32.25" customHeight="1" x14ac:dyDescent="0.25">
      <c r="A65" s="271" t="s">
        <v>221</v>
      </c>
      <c r="B65" s="272"/>
      <c r="C65" s="191">
        <f>SUM(C66:C79)</f>
        <v>33058431.5</v>
      </c>
      <c r="D65" s="191">
        <f t="shared" ref="D65:N65" si="7">SUM(D66:D79)</f>
        <v>1967993.8</v>
      </c>
      <c r="E65" s="192">
        <f t="shared" si="7"/>
        <v>3</v>
      </c>
      <c r="F65" s="191">
        <f t="shared" si="7"/>
        <v>5700000</v>
      </c>
      <c r="G65" s="191">
        <f t="shared" si="7"/>
        <v>7591.2999999999993</v>
      </c>
      <c r="H65" s="191">
        <f t="shared" si="7"/>
        <v>24218716.800000001</v>
      </c>
      <c r="I65" s="191">
        <f t="shared" si="7"/>
        <v>0</v>
      </c>
      <c r="J65" s="191">
        <f t="shared" si="7"/>
        <v>0</v>
      </c>
      <c r="K65" s="191">
        <f t="shared" si="7"/>
        <v>420</v>
      </c>
      <c r="L65" s="191">
        <f t="shared" si="7"/>
        <v>1171720.9000000001</v>
      </c>
      <c r="M65" s="191">
        <f t="shared" si="7"/>
        <v>0</v>
      </c>
      <c r="N65" s="191">
        <f t="shared" si="7"/>
        <v>0</v>
      </c>
      <c r="O65" s="197">
        <v>0</v>
      </c>
      <c r="P65" s="37">
        <v>0</v>
      </c>
      <c r="Q65" s="37">
        <v>0</v>
      </c>
      <c r="R65" s="37">
        <v>0</v>
      </c>
      <c r="S65" s="44"/>
    </row>
    <row r="66" spans="1:19" s="33" customFormat="1" ht="15.75" x14ac:dyDescent="0.25">
      <c r="A66" s="90">
        <v>1</v>
      </c>
      <c r="B66" s="202" t="s">
        <v>227</v>
      </c>
      <c r="C66" s="239">
        <v>1900000</v>
      </c>
      <c r="D66" s="91">
        <v>0</v>
      </c>
      <c r="E66" s="194">
        <v>1</v>
      </c>
      <c r="F66" s="91">
        <v>1900000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193">
        <v>0</v>
      </c>
      <c r="P66" s="32">
        <v>0</v>
      </c>
      <c r="Q66" s="32">
        <v>0</v>
      </c>
      <c r="R66" s="32">
        <v>0</v>
      </c>
      <c r="S66" s="44"/>
    </row>
    <row r="67" spans="1:19" s="33" customFormat="1" ht="15.75" x14ac:dyDescent="0.25">
      <c r="A67" s="90">
        <v>2</v>
      </c>
      <c r="B67" s="202" t="s">
        <v>229</v>
      </c>
      <c r="C67" s="239">
        <v>1900000</v>
      </c>
      <c r="D67" s="91">
        <v>0</v>
      </c>
      <c r="E67" s="194">
        <v>1</v>
      </c>
      <c r="F67" s="91">
        <v>1900000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193">
        <v>0</v>
      </c>
      <c r="P67" s="32">
        <v>0</v>
      </c>
      <c r="Q67" s="32">
        <v>0</v>
      </c>
      <c r="R67" s="32">
        <v>0</v>
      </c>
      <c r="S67" s="44"/>
    </row>
    <row r="68" spans="1:19" s="33" customFormat="1" ht="15.75" x14ac:dyDescent="0.25">
      <c r="A68" s="90">
        <v>3</v>
      </c>
      <c r="B68" s="202" t="s">
        <v>230</v>
      </c>
      <c r="C68" s="239">
        <v>1900000</v>
      </c>
      <c r="D68" s="91">
        <v>0</v>
      </c>
      <c r="E68" s="194">
        <v>1</v>
      </c>
      <c r="F68" s="239">
        <v>1900000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193">
        <v>0</v>
      </c>
      <c r="P68" s="32">
        <v>0</v>
      </c>
      <c r="Q68" s="32">
        <v>0</v>
      </c>
      <c r="R68" s="32">
        <v>0</v>
      </c>
      <c r="S68" s="44"/>
    </row>
    <row r="69" spans="1:19" s="33" customFormat="1" ht="15.75" x14ac:dyDescent="0.25">
      <c r="A69" s="90">
        <v>4</v>
      </c>
      <c r="B69" s="202" t="s">
        <v>232</v>
      </c>
      <c r="C69" s="91">
        <v>3000000</v>
      </c>
      <c r="D69" s="91">
        <v>0</v>
      </c>
      <c r="E69" s="194">
        <v>0</v>
      </c>
      <c r="F69" s="91">
        <v>0</v>
      </c>
      <c r="G69" s="91">
        <v>1120</v>
      </c>
      <c r="H69" s="239">
        <v>3000000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193"/>
      <c r="P69" s="32"/>
      <c r="Q69" s="32"/>
      <c r="R69" s="32"/>
      <c r="S69" s="44"/>
    </row>
    <row r="70" spans="1:19" s="33" customFormat="1" ht="31.5" x14ac:dyDescent="0.25">
      <c r="A70" s="90">
        <v>5</v>
      </c>
      <c r="B70" s="203" t="s">
        <v>273</v>
      </c>
      <c r="C70" s="239">
        <v>1790000</v>
      </c>
      <c r="D70" s="91">
        <v>0</v>
      </c>
      <c r="E70" s="194">
        <v>0</v>
      </c>
      <c r="F70" s="91">
        <v>0</v>
      </c>
      <c r="G70" s="91">
        <v>1030</v>
      </c>
      <c r="H70" s="91">
        <v>1790000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193"/>
      <c r="P70" s="32"/>
      <c r="Q70" s="32"/>
      <c r="R70" s="32"/>
      <c r="S70" s="44"/>
    </row>
    <row r="71" spans="1:19" s="33" customFormat="1" ht="31.5" x14ac:dyDescent="0.25">
      <c r="A71" s="204">
        <v>6</v>
      </c>
      <c r="B71" s="89" t="s">
        <v>238</v>
      </c>
      <c r="C71" s="91">
        <v>3610000</v>
      </c>
      <c r="D71" s="91">
        <v>760000</v>
      </c>
      <c r="E71" s="194">
        <v>0</v>
      </c>
      <c r="F71" s="91">
        <v>0</v>
      </c>
      <c r="G71" s="91">
        <v>1326.6</v>
      </c>
      <c r="H71" s="91">
        <v>2850000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193"/>
      <c r="P71" s="32"/>
      <c r="Q71" s="32"/>
      <c r="R71" s="32"/>
      <c r="S71" s="44"/>
    </row>
    <row r="72" spans="1:19" s="33" customFormat="1" ht="15.75" x14ac:dyDescent="0.25">
      <c r="A72" s="204">
        <v>7</v>
      </c>
      <c r="B72" s="89" t="s">
        <v>233</v>
      </c>
      <c r="C72" s="91">
        <v>1021905</v>
      </c>
      <c r="D72" s="91">
        <v>1021905</v>
      </c>
      <c r="E72" s="194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193"/>
      <c r="P72" s="32"/>
      <c r="Q72" s="32"/>
      <c r="R72" s="32"/>
      <c r="S72" s="44"/>
    </row>
    <row r="73" spans="1:19" s="33" customFormat="1" ht="15.75" x14ac:dyDescent="0.25">
      <c r="A73" s="204">
        <v>8</v>
      </c>
      <c r="B73" s="89" t="s">
        <v>234</v>
      </c>
      <c r="C73" s="91">
        <v>3264633</v>
      </c>
      <c r="D73" s="91">
        <v>0</v>
      </c>
      <c r="E73" s="194">
        <v>0</v>
      </c>
      <c r="F73" s="91">
        <v>0</v>
      </c>
      <c r="G73" s="91">
        <v>787.8</v>
      </c>
      <c r="H73" s="91">
        <v>3264633</v>
      </c>
      <c r="I73" s="91">
        <v>0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193"/>
      <c r="P73" s="32"/>
      <c r="Q73" s="32"/>
      <c r="R73" s="32"/>
      <c r="S73" s="44"/>
    </row>
    <row r="74" spans="1:19" s="33" customFormat="1" ht="15.75" x14ac:dyDescent="0.25">
      <c r="A74" s="204">
        <v>9</v>
      </c>
      <c r="B74" s="89" t="s">
        <v>235</v>
      </c>
      <c r="C74" s="91">
        <v>2274199</v>
      </c>
      <c r="D74" s="91">
        <v>0</v>
      </c>
      <c r="E74" s="194">
        <v>0</v>
      </c>
      <c r="F74" s="91">
        <v>0</v>
      </c>
      <c r="G74" s="91">
        <v>779</v>
      </c>
      <c r="H74" s="91">
        <v>2274199</v>
      </c>
      <c r="I74" s="91">
        <v>0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193"/>
      <c r="P74" s="32"/>
      <c r="Q74" s="32"/>
      <c r="R74" s="32"/>
      <c r="S74" s="44"/>
    </row>
    <row r="75" spans="1:19" s="33" customFormat="1" ht="15.75" x14ac:dyDescent="0.25">
      <c r="A75" s="204">
        <v>10</v>
      </c>
      <c r="B75" s="89" t="s">
        <v>231</v>
      </c>
      <c r="C75" s="91">
        <v>4744840.8</v>
      </c>
      <c r="D75" s="91">
        <v>0</v>
      </c>
      <c r="E75" s="194">
        <v>0</v>
      </c>
      <c r="F75" s="91">
        <v>0</v>
      </c>
      <c r="G75" s="91">
        <v>934.2</v>
      </c>
      <c r="H75" s="91">
        <v>4744840.8</v>
      </c>
      <c r="I75" s="91">
        <v>0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193"/>
      <c r="P75" s="32"/>
      <c r="Q75" s="32"/>
      <c r="R75" s="32"/>
      <c r="S75" s="44"/>
    </row>
    <row r="76" spans="1:19" s="33" customFormat="1" ht="15.75" x14ac:dyDescent="0.25">
      <c r="A76" s="204">
        <v>11</v>
      </c>
      <c r="B76" s="89" t="s">
        <v>236</v>
      </c>
      <c r="C76" s="91">
        <v>1357809.7000000002</v>
      </c>
      <c r="D76" s="91">
        <v>186088.80000000002</v>
      </c>
      <c r="E76" s="194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420</v>
      </c>
      <c r="L76" s="91">
        <v>1171720.9000000001</v>
      </c>
      <c r="M76" s="91">
        <v>0</v>
      </c>
      <c r="N76" s="91">
        <v>0</v>
      </c>
      <c r="O76" s="193"/>
      <c r="P76" s="32"/>
      <c r="Q76" s="32"/>
      <c r="R76" s="32"/>
      <c r="S76" s="44"/>
    </row>
    <row r="77" spans="1:19" s="33" customFormat="1" ht="15.75" x14ac:dyDescent="0.25">
      <c r="A77" s="204">
        <v>12</v>
      </c>
      <c r="B77" s="89" t="s">
        <v>274</v>
      </c>
      <c r="C77" s="91">
        <v>1325656.8</v>
      </c>
      <c r="D77" s="91">
        <v>0</v>
      </c>
      <c r="E77" s="194">
        <v>0</v>
      </c>
      <c r="F77" s="91">
        <v>0</v>
      </c>
      <c r="G77" s="91">
        <v>380</v>
      </c>
      <c r="H77" s="91">
        <v>1325656.8</v>
      </c>
      <c r="I77" s="91">
        <v>0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193"/>
      <c r="P77" s="32"/>
      <c r="Q77" s="32"/>
      <c r="R77" s="32"/>
      <c r="S77" s="44"/>
    </row>
    <row r="78" spans="1:19" s="33" customFormat="1" ht="15.75" x14ac:dyDescent="0.25">
      <c r="A78" s="204">
        <v>13</v>
      </c>
      <c r="B78" s="89" t="s">
        <v>237</v>
      </c>
      <c r="C78" s="91">
        <v>1877616</v>
      </c>
      <c r="D78" s="91">
        <v>0</v>
      </c>
      <c r="E78" s="194">
        <v>0</v>
      </c>
      <c r="F78" s="91">
        <v>0</v>
      </c>
      <c r="G78" s="91">
        <v>309.7</v>
      </c>
      <c r="H78" s="91">
        <v>1877616</v>
      </c>
      <c r="I78" s="91">
        <v>0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193"/>
      <c r="P78" s="32"/>
      <c r="Q78" s="32"/>
      <c r="R78" s="32"/>
      <c r="S78" s="44"/>
    </row>
    <row r="79" spans="1:19" s="33" customFormat="1" ht="15.75" x14ac:dyDescent="0.25">
      <c r="A79" s="204">
        <v>14</v>
      </c>
      <c r="B79" s="89" t="s">
        <v>308</v>
      </c>
      <c r="C79" s="91">
        <v>3091771.2</v>
      </c>
      <c r="D79" s="91">
        <v>0</v>
      </c>
      <c r="E79" s="194">
        <v>0</v>
      </c>
      <c r="F79" s="91">
        <v>0</v>
      </c>
      <c r="G79" s="91">
        <v>924</v>
      </c>
      <c r="H79" s="91">
        <v>3091771.2</v>
      </c>
      <c r="I79" s="91">
        <v>0</v>
      </c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193"/>
      <c r="P79" s="32"/>
      <c r="Q79" s="32"/>
      <c r="R79" s="32"/>
      <c r="S79" s="44"/>
    </row>
    <row r="80" spans="1:19" s="38" customFormat="1" ht="30" customHeight="1" x14ac:dyDescent="0.25">
      <c r="A80" s="271" t="s">
        <v>120</v>
      </c>
      <c r="B80" s="272"/>
      <c r="C80" s="191">
        <f>SUM(C81:C82)</f>
        <v>4200245.92</v>
      </c>
      <c r="D80" s="191">
        <f>SUM(D81:D82)</f>
        <v>0</v>
      </c>
      <c r="E80" s="192">
        <v>0</v>
      </c>
      <c r="F80" s="191">
        <v>0</v>
      </c>
      <c r="G80" s="191">
        <f>SUM(G81:G82)</f>
        <v>1530</v>
      </c>
      <c r="H80" s="191">
        <f>SUM(H81:H82)</f>
        <v>4200245.92</v>
      </c>
      <c r="I80" s="191">
        <v>0</v>
      </c>
      <c r="J80" s="191">
        <v>0</v>
      </c>
      <c r="K80" s="191">
        <v>0</v>
      </c>
      <c r="L80" s="191">
        <f>SUM(L81:L82)</f>
        <v>0</v>
      </c>
      <c r="M80" s="191">
        <v>0</v>
      </c>
      <c r="N80" s="191">
        <v>0</v>
      </c>
      <c r="O80" s="197">
        <v>0</v>
      </c>
      <c r="P80" s="37">
        <v>0</v>
      </c>
      <c r="Q80" s="37">
        <v>0</v>
      </c>
      <c r="R80" s="37">
        <v>0</v>
      </c>
      <c r="S80" s="44"/>
    </row>
    <row r="81" spans="1:19" s="33" customFormat="1" ht="15.75" x14ac:dyDescent="0.25">
      <c r="A81" s="34">
        <v>1</v>
      </c>
      <c r="B81" s="198" t="s">
        <v>101</v>
      </c>
      <c r="C81" s="238">
        <v>2357364.09</v>
      </c>
      <c r="D81" s="91">
        <v>0</v>
      </c>
      <c r="E81" s="194">
        <v>0</v>
      </c>
      <c r="F81" s="91">
        <v>0</v>
      </c>
      <c r="G81" s="239">
        <v>850</v>
      </c>
      <c r="H81" s="239">
        <v>2357364.09</v>
      </c>
      <c r="I81" s="91">
        <v>0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193">
        <v>0</v>
      </c>
      <c r="P81" s="32">
        <v>0</v>
      </c>
      <c r="Q81" s="32">
        <v>0</v>
      </c>
      <c r="R81" s="32">
        <v>0</v>
      </c>
      <c r="S81" s="44"/>
    </row>
    <row r="82" spans="1:19" s="33" customFormat="1" ht="15.75" x14ac:dyDescent="0.25">
      <c r="A82" s="34">
        <v>2</v>
      </c>
      <c r="B82" s="198" t="s">
        <v>102</v>
      </c>
      <c r="C82" s="238">
        <v>1842881.83</v>
      </c>
      <c r="D82" s="91">
        <v>0</v>
      </c>
      <c r="E82" s="194">
        <v>0</v>
      </c>
      <c r="F82" s="91">
        <v>0</v>
      </c>
      <c r="G82" s="239">
        <v>680</v>
      </c>
      <c r="H82" s="238">
        <v>1842881.83</v>
      </c>
      <c r="I82" s="91">
        <v>0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193">
        <v>0</v>
      </c>
      <c r="P82" s="32">
        <v>0</v>
      </c>
      <c r="Q82" s="32">
        <v>0</v>
      </c>
      <c r="R82" s="32">
        <v>0</v>
      </c>
      <c r="S82" s="44"/>
    </row>
    <row r="83" spans="1:19" s="38" customFormat="1" ht="44.25" customHeight="1" x14ac:dyDescent="0.25">
      <c r="A83" s="271" t="s">
        <v>222</v>
      </c>
      <c r="B83" s="272"/>
      <c r="C83" s="191">
        <f t="shared" ref="C83:N83" si="8">SUM(C84:C92)</f>
        <v>29455017.600000001</v>
      </c>
      <c r="D83" s="191">
        <f t="shared" si="8"/>
        <v>795000</v>
      </c>
      <c r="E83" s="192">
        <f t="shared" si="8"/>
        <v>0</v>
      </c>
      <c r="F83" s="191">
        <f t="shared" si="8"/>
        <v>0</v>
      </c>
      <c r="G83" s="191">
        <f t="shared" si="8"/>
        <v>5082</v>
      </c>
      <c r="H83" s="191">
        <f t="shared" si="8"/>
        <v>27602017.600000001</v>
      </c>
      <c r="I83" s="191">
        <f t="shared" si="8"/>
        <v>0</v>
      </c>
      <c r="J83" s="191">
        <f t="shared" si="8"/>
        <v>0</v>
      </c>
      <c r="K83" s="191">
        <f t="shared" si="8"/>
        <v>1500</v>
      </c>
      <c r="L83" s="191">
        <f t="shared" si="8"/>
        <v>1058000</v>
      </c>
      <c r="M83" s="191">
        <f t="shared" si="8"/>
        <v>0</v>
      </c>
      <c r="N83" s="191">
        <f t="shared" si="8"/>
        <v>0</v>
      </c>
      <c r="O83" s="197">
        <v>0</v>
      </c>
      <c r="P83" s="37">
        <v>0</v>
      </c>
      <c r="Q83" s="37">
        <v>0</v>
      </c>
      <c r="R83" s="37">
        <v>0</v>
      </c>
      <c r="S83" s="44"/>
    </row>
    <row r="84" spans="1:19" s="33" customFormat="1" ht="15.75" x14ac:dyDescent="0.25">
      <c r="A84" s="34">
        <v>1</v>
      </c>
      <c r="B84" s="198" t="s">
        <v>86</v>
      </c>
      <c r="C84" s="91">
        <v>795000</v>
      </c>
      <c r="D84" s="91">
        <v>795000</v>
      </c>
      <c r="E84" s="194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193">
        <v>0</v>
      </c>
      <c r="P84" s="32">
        <v>0</v>
      </c>
      <c r="Q84" s="32">
        <v>0</v>
      </c>
      <c r="R84" s="32">
        <v>0</v>
      </c>
      <c r="S84" s="44"/>
    </row>
    <row r="85" spans="1:19" s="33" customFormat="1" ht="15.75" x14ac:dyDescent="0.25">
      <c r="A85" s="34">
        <v>2</v>
      </c>
      <c r="B85" s="198" t="s">
        <v>87</v>
      </c>
      <c r="C85" s="91">
        <v>1058000</v>
      </c>
      <c r="D85" s="91">
        <v>0</v>
      </c>
      <c r="E85" s="194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1500</v>
      </c>
      <c r="L85" s="91">
        <v>1058000</v>
      </c>
      <c r="M85" s="91">
        <v>0</v>
      </c>
      <c r="N85" s="91">
        <v>0</v>
      </c>
      <c r="O85" s="193">
        <v>0</v>
      </c>
      <c r="P85" s="32">
        <v>0</v>
      </c>
      <c r="Q85" s="32">
        <v>0</v>
      </c>
      <c r="R85" s="32">
        <v>0</v>
      </c>
      <c r="S85" s="44"/>
    </row>
    <row r="86" spans="1:19" s="33" customFormat="1" ht="15.75" x14ac:dyDescent="0.25">
      <c r="A86" s="34">
        <v>3</v>
      </c>
      <c r="B86" s="198" t="s">
        <v>167</v>
      </c>
      <c r="C86" s="91">
        <v>2096001</v>
      </c>
      <c r="D86" s="91">
        <v>0</v>
      </c>
      <c r="E86" s="194">
        <v>0</v>
      </c>
      <c r="F86" s="91">
        <v>0</v>
      </c>
      <c r="G86" s="91">
        <v>433</v>
      </c>
      <c r="H86" s="239">
        <v>2096001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91">
        <v>0</v>
      </c>
      <c r="O86" s="193">
        <v>0</v>
      </c>
      <c r="P86" s="32">
        <v>0</v>
      </c>
      <c r="Q86" s="32">
        <v>0</v>
      </c>
      <c r="R86" s="32">
        <v>0</v>
      </c>
      <c r="S86" s="44"/>
    </row>
    <row r="87" spans="1:19" s="33" customFormat="1" ht="15.75" x14ac:dyDescent="0.25">
      <c r="A87" s="34">
        <v>4</v>
      </c>
      <c r="B87" s="198" t="s">
        <v>88</v>
      </c>
      <c r="C87" s="91">
        <v>1029000</v>
      </c>
      <c r="D87" s="91">
        <v>0</v>
      </c>
      <c r="E87" s="194">
        <v>0</v>
      </c>
      <c r="F87" s="91">
        <v>0</v>
      </c>
      <c r="G87" s="91">
        <v>564</v>
      </c>
      <c r="H87" s="91">
        <v>1029000</v>
      </c>
      <c r="I87" s="91">
        <v>0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193">
        <v>0</v>
      </c>
      <c r="P87" s="32">
        <v>0</v>
      </c>
      <c r="Q87" s="32">
        <v>0</v>
      </c>
      <c r="R87" s="32">
        <v>0</v>
      </c>
      <c r="S87" s="44"/>
    </row>
    <row r="88" spans="1:19" s="33" customFormat="1" ht="15.75" x14ac:dyDescent="0.25">
      <c r="A88" s="34">
        <v>5</v>
      </c>
      <c r="B88" s="198" t="s">
        <v>89</v>
      </c>
      <c r="C88" s="91">
        <v>2226363</v>
      </c>
      <c r="D88" s="91">
        <v>0</v>
      </c>
      <c r="E88" s="194">
        <v>0</v>
      </c>
      <c r="F88" s="91">
        <v>0</v>
      </c>
      <c r="G88" s="91">
        <v>815</v>
      </c>
      <c r="H88" s="91">
        <v>2226363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193">
        <v>0</v>
      </c>
      <c r="P88" s="32">
        <v>0</v>
      </c>
      <c r="Q88" s="32">
        <v>0</v>
      </c>
      <c r="R88" s="32">
        <v>0</v>
      </c>
      <c r="S88" s="44"/>
    </row>
    <row r="89" spans="1:19" s="33" customFormat="1" ht="15.75" x14ac:dyDescent="0.25">
      <c r="A89" s="34">
        <v>6</v>
      </c>
      <c r="B89" s="198" t="s">
        <v>90</v>
      </c>
      <c r="C89" s="91">
        <v>2869636</v>
      </c>
      <c r="D89" s="91">
        <v>0</v>
      </c>
      <c r="E89" s="194">
        <v>0</v>
      </c>
      <c r="F89" s="91">
        <v>0</v>
      </c>
      <c r="G89" s="91">
        <v>975</v>
      </c>
      <c r="H89" s="239">
        <v>2869636</v>
      </c>
      <c r="I89" s="91">
        <v>0</v>
      </c>
      <c r="J89" s="91">
        <v>0</v>
      </c>
      <c r="K89" s="91">
        <v>0</v>
      </c>
      <c r="L89" s="91">
        <v>0</v>
      </c>
      <c r="M89" s="91">
        <v>0</v>
      </c>
      <c r="N89" s="91">
        <v>0</v>
      </c>
      <c r="O89" s="193">
        <v>0</v>
      </c>
      <c r="P89" s="32">
        <v>0</v>
      </c>
      <c r="Q89" s="32">
        <v>0</v>
      </c>
      <c r="R89" s="32">
        <v>0</v>
      </c>
      <c r="S89" s="44"/>
    </row>
    <row r="90" spans="1:19" s="33" customFormat="1" ht="15.75" x14ac:dyDescent="0.25">
      <c r="A90" s="34">
        <v>7</v>
      </c>
      <c r="B90" s="100" t="s">
        <v>121</v>
      </c>
      <c r="C90" s="91">
        <v>4358730.6000000006</v>
      </c>
      <c r="D90" s="91">
        <v>0</v>
      </c>
      <c r="E90" s="194">
        <v>0</v>
      </c>
      <c r="F90" s="91">
        <v>0</v>
      </c>
      <c r="G90" s="91">
        <v>360</v>
      </c>
      <c r="H90" s="91">
        <v>4358730.6000000006</v>
      </c>
      <c r="I90" s="91">
        <v>0</v>
      </c>
      <c r="J90" s="91">
        <v>0</v>
      </c>
      <c r="K90" s="91">
        <v>0</v>
      </c>
      <c r="L90" s="91">
        <v>0</v>
      </c>
      <c r="M90" s="91">
        <v>0</v>
      </c>
      <c r="N90" s="91">
        <v>0</v>
      </c>
      <c r="O90" s="193">
        <v>0</v>
      </c>
      <c r="P90" s="32">
        <v>0</v>
      </c>
      <c r="Q90" s="32">
        <v>0</v>
      </c>
      <c r="R90" s="32">
        <v>0</v>
      </c>
      <c r="S90" s="44"/>
    </row>
    <row r="91" spans="1:19" s="33" customFormat="1" ht="15.75" x14ac:dyDescent="0.25">
      <c r="A91" s="34">
        <v>8</v>
      </c>
      <c r="B91" s="100" t="s">
        <v>123</v>
      </c>
      <c r="C91" s="91">
        <v>11437920.9</v>
      </c>
      <c r="D91" s="91">
        <v>0</v>
      </c>
      <c r="E91" s="194">
        <v>0</v>
      </c>
      <c r="F91" s="91">
        <v>0</v>
      </c>
      <c r="G91" s="91">
        <v>1080</v>
      </c>
      <c r="H91" s="91">
        <v>11437920.9</v>
      </c>
      <c r="I91" s="91">
        <v>0</v>
      </c>
      <c r="J91" s="91">
        <v>0</v>
      </c>
      <c r="K91" s="91">
        <v>0</v>
      </c>
      <c r="L91" s="91">
        <v>0</v>
      </c>
      <c r="M91" s="91">
        <v>0</v>
      </c>
      <c r="N91" s="91">
        <v>0</v>
      </c>
      <c r="O91" s="193">
        <v>0</v>
      </c>
      <c r="P91" s="32">
        <v>0</v>
      </c>
      <c r="Q91" s="32">
        <v>0</v>
      </c>
      <c r="R91" s="32">
        <v>0</v>
      </c>
      <c r="S91" s="44"/>
    </row>
    <row r="92" spans="1:19" s="33" customFormat="1" ht="15.75" x14ac:dyDescent="0.25">
      <c r="A92" s="34">
        <v>9</v>
      </c>
      <c r="B92" s="100" t="s">
        <v>122</v>
      </c>
      <c r="C92" s="91">
        <v>3584366.1</v>
      </c>
      <c r="D92" s="91">
        <v>0</v>
      </c>
      <c r="E92" s="194">
        <v>0</v>
      </c>
      <c r="F92" s="91">
        <v>0</v>
      </c>
      <c r="G92" s="91">
        <v>855</v>
      </c>
      <c r="H92" s="91">
        <v>3584366.1</v>
      </c>
      <c r="I92" s="91">
        <v>0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193">
        <v>0</v>
      </c>
      <c r="P92" s="32">
        <v>0</v>
      </c>
      <c r="Q92" s="32">
        <v>0</v>
      </c>
      <c r="R92" s="32">
        <v>0</v>
      </c>
      <c r="S92" s="44"/>
    </row>
    <row r="93" spans="1:19" s="38" customFormat="1" ht="46.5" customHeight="1" x14ac:dyDescent="0.25">
      <c r="A93" s="271" t="s">
        <v>217</v>
      </c>
      <c r="B93" s="272"/>
      <c r="C93" s="191">
        <f>C94+C95</f>
        <v>16148146</v>
      </c>
      <c r="D93" s="191">
        <f t="shared" ref="D93:N93" si="9">D94+D95</f>
        <v>3977202.8000000003</v>
      </c>
      <c r="E93" s="192">
        <f t="shared" si="9"/>
        <v>0</v>
      </c>
      <c r="F93" s="191">
        <f t="shared" si="9"/>
        <v>0</v>
      </c>
      <c r="G93" s="191">
        <f t="shared" si="9"/>
        <v>453.2</v>
      </c>
      <c r="H93" s="191">
        <f t="shared" si="9"/>
        <v>1102701.5999999999</v>
      </c>
      <c r="I93" s="191">
        <f t="shared" si="9"/>
        <v>789.45</v>
      </c>
      <c r="J93" s="191">
        <f t="shared" si="9"/>
        <v>408848.70000000007</v>
      </c>
      <c r="K93" s="191">
        <f t="shared" si="9"/>
        <v>1485.21</v>
      </c>
      <c r="L93" s="191">
        <f t="shared" si="9"/>
        <v>4431781.9000000004</v>
      </c>
      <c r="M93" s="191">
        <f t="shared" si="9"/>
        <v>86.91</v>
      </c>
      <c r="N93" s="191">
        <f t="shared" si="9"/>
        <v>6227611</v>
      </c>
      <c r="O93" s="197">
        <v>0</v>
      </c>
      <c r="P93" s="37">
        <v>0</v>
      </c>
      <c r="Q93" s="37">
        <v>0</v>
      </c>
      <c r="R93" s="37">
        <v>0</v>
      </c>
      <c r="S93" s="44"/>
    </row>
    <row r="94" spans="1:19" s="33" customFormat="1" ht="15.75" x14ac:dyDescent="0.25">
      <c r="A94" s="34">
        <v>1</v>
      </c>
      <c r="B94" s="40" t="s">
        <v>114</v>
      </c>
      <c r="C94" s="91">
        <v>4188491.9999999995</v>
      </c>
      <c r="D94" s="91">
        <v>1307275.2000000002</v>
      </c>
      <c r="E94" s="194">
        <v>0</v>
      </c>
      <c r="F94" s="91">
        <v>0</v>
      </c>
      <c r="G94" s="91">
        <v>453.2</v>
      </c>
      <c r="H94" s="91">
        <v>1102701.5999999999</v>
      </c>
      <c r="I94" s="91">
        <v>453.2</v>
      </c>
      <c r="J94" s="91">
        <v>65696.399999999994</v>
      </c>
      <c r="K94" s="91">
        <v>476.46</v>
      </c>
      <c r="L94" s="91">
        <v>712126.79999999993</v>
      </c>
      <c r="M94" s="91">
        <v>46.56</v>
      </c>
      <c r="N94" s="91">
        <v>1000692</v>
      </c>
      <c r="O94" s="193">
        <v>0</v>
      </c>
      <c r="P94" s="32">
        <v>0</v>
      </c>
      <c r="Q94" s="32">
        <v>0</v>
      </c>
      <c r="R94" s="32">
        <v>0</v>
      </c>
      <c r="S94" s="44"/>
    </row>
    <row r="95" spans="1:19" s="33" customFormat="1" ht="15.75" x14ac:dyDescent="0.25">
      <c r="A95" s="34">
        <v>2</v>
      </c>
      <c r="B95" s="40" t="s">
        <v>226</v>
      </c>
      <c r="C95" s="91">
        <v>11959654</v>
      </c>
      <c r="D95" s="205">
        <v>2669927.6</v>
      </c>
      <c r="E95" s="206">
        <v>0</v>
      </c>
      <c r="F95" s="205">
        <v>0</v>
      </c>
      <c r="G95" s="205">
        <v>0</v>
      </c>
      <c r="H95" s="205">
        <v>0</v>
      </c>
      <c r="I95" s="205">
        <v>336.25</v>
      </c>
      <c r="J95" s="205">
        <v>343152.30000000005</v>
      </c>
      <c r="K95" s="205">
        <v>1008.75</v>
      </c>
      <c r="L95" s="205">
        <v>3719655.1</v>
      </c>
      <c r="M95" s="205">
        <v>40.35</v>
      </c>
      <c r="N95" s="205">
        <v>5226919</v>
      </c>
      <c r="O95" s="207"/>
      <c r="P95" s="43"/>
      <c r="Q95" s="43"/>
      <c r="R95" s="43"/>
      <c r="S95" s="44"/>
    </row>
    <row r="96" spans="1:19" s="38" customFormat="1" ht="35.25" customHeight="1" x14ac:dyDescent="0.25">
      <c r="A96" s="271" t="s">
        <v>218</v>
      </c>
      <c r="B96" s="272"/>
      <c r="C96" s="191">
        <f>C97+C98+C99</f>
        <v>7732929.3999999994</v>
      </c>
      <c r="D96" s="195">
        <f t="shared" ref="D96:R96" si="10">D97+D98+D99</f>
        <v>803928</v>
      </c>
      <c r="E96" s="196">
        <f t="shared" si="10"/>
        <v>0</v>
      </c>
      <c r="F96" s="195">
        <f t="shared" si="10"/>
        <v>0</v>
      </c>
      <c r="G96" s="195">
        <f t="shared" si="10"/>
        <v>821.61999999999989</v>
      </c>
      <c r="H96" s="195">
        <f t="shared" si="10"/>
        <v>3672489.5999999996</v>
      </c>
      <c r="I96" s="195">
        <f t="shared" si="10"/>
        <v>0</v>
      </c>
      <c r="J96" s="195">
        <f t="shared" si="10"/>
        <v>0</v>
      </c>
      <c r="K96" s="195">
        <f t="shared" si="10"/>
        <v>908.04000000000008</v>
      </c>
      <c r="L96" s="195">
        <f t="shared" si="10"/>
        <v>2371700.7999999998</v>
      </c>
      <c r="M96" s="195">
        <f t="shared" si="10"/>
        <v>7.28</v>
      </c>
      <c r="N96" s="195">
        <f t="shared" si="10"/>
        <v>884811</v>
      </c>
      <c r="O96" s="201">
        <f t="shared" si="10"/>
        <v>0</v>
      </c>
      <c r="P96" s="36">
        <f t="shared" si="10"/>
        <v>0</v>
      </c>
      <c r="Q96" s="36">
        <f t="shared" si="10"/>
        <v>0</v>
      </c>
      <c r="R96" s="36">
        <f t="shared" si="10"/>
        <v>0</v>
      </c>
      <c r="S96" s="44"/>
    </row>
    <row r="97" spans="1:19" s="33" customFormat="1" ht="15.75" x14ac:dyDescent="0.25">
      <c r="A97" s="46">
        <v>1</v>
      </c>
      <c r="B97" s="100" t="s">
        <v>128</v>
      </c>
      <c r="C97" s="91">
        <v>3293408.6999999997</v>
      </c>
      <c r="D97" s="91">
        <v>803928</v>
      </c>
      <c r="E97" s="194">
        <v>0</v>
      </c>
      <c r="F97" s="91">
        <v>0</v>
      </c>
      <c r="G97" s="91">
        <v>247</v>
      </c>
      <c r="H97" s="91">
        <v>975007.79999999993</v>
      </c>
      <c r="I97" s="91">
        <v>0</v>
      </c>
      <c r="J97" s="91">
        <v>0</v>
      </c>
      <c r="K97" s="91">
        <v>274.33999999999997</v>
      </c>
      <c r="L97" s="91">
        <v>629661.9</v>
      </c>
      <c r="M97" s="91">
        <v>7.28</v>
      </c>
      <c r="N97" s="91">
        <v>884811</v>
      </c>
      <c r="O97" s="193">
        <v>0</v>
      </c>
      <c r="P97" s="32">
        <v>0</v>
      </c>
      <c r="Q97" s="32">
        <v>0</v>
      </c>
      <c r="R97" s="32">
        <v>0</v>
      </c>
      <c r="S97" s="44"/>
    </row>
    <row r="98" spans="1:19" s="33" customFormat="1" ht="15.75" x14ac:dyDescent="0.25">
      <c r="A98" s="46">
        <v>2</v>
      </c>
      <c r="B98" s="100" t="s">
        <v>169</v>
      </c>
      <c r="C98" s="91">
        <v>2183424.5</v>
      </c>
      <c r="D98" s="91">
        <v>0</v>
      </c>
      <c r="E98" s="194">
        <v>0</v>
      </c>
      <c r="F98" s="91">
        <v>0</v>
      </c>
      <c r="G98" s="91">
        <v>287.31</v>
      </c>
      <c r="H98" s="91">
        <v>1326663</v>
      </c>
      <c r="I98" s="91">
        <v>0</v>
      </c>
      <c r="J98" s="91">
        <v>0</v>
      </c>
      <c r="K98" s="91">
        <v>316.85000000000002</v>
      </c>
      <c r="L98" s="91">
        <v>856761.5</v>
      </c>
      <c r="M98" s="91">
        <v>0</v>
      </c>
      <c r="N98" s="91">
        <v>0</v>
      </c>
      <c r="O98" s="193"/>
      <c r="P98" s="32"/>
      <c r="Q98" s="32"/>
      <c r="R98" s="32"/>
      <c r="S98" s="44"/>
    </row>
    <row r="99" spans="1:19" s="33" customFormat="1" ht="15.75" x14ac:dyDescent="0.25">
      <c r="A99" s="46">
        <v>3</v>
      </c>
      <c r="B99" s="100" t="s">
        <v>168</v>
      </c>
      <c r="C99" s="91">
        <v>2256096.2000000002</v>
      </c>
      <c r="D99" s="91">
        <v>0</v>
      </c>
      <c r="E99" s="194">
        <v>0</v>
      </c>
      <c r="F99" s="91">
        <v>0</v>
      </c>
      <c r="G99" s="91">
        <v>287.31</v>
      </c>
      <c r="H99" s="91">
        <v>1370818.8</v>
      </c>
      <c r="I99" s="91">
        <v>0</v>
      </c>
      <c r="J99" s="91">
        <v>0</v>
      </c>
      <c r="K99" s="91">
        <v>316.85000000000002</v>
      </c>
      <c r="L99" s="91">
        <v>885277.4</v>
      </c>
      <c r="M99" s="91">
        <v>0</v>
      </c>
      <c r="N99" s="91">
        <v>0</v>
      </c>
      <c r="O99" s="193"/>
      <c r="P99" s="32"/>
      <c r="Q99" s="32"/>
      <c r="R99" s="32"/>
      <c r="S99" s="44"/>
    </row>
    <row r="100" spans="1:19" s="38" customFormat="1" ht="46.5" customHeight="1" x14ac:dyDescent="0.25">
      <c r="A100" s="271" t="s">
        <v>127</v>
      </c>
      <c r="B100" s="272"/>
      <c r="C100" s="191">
        <f t="shared" ref="C100:N100" si="11">C107+C106+C105+C104+C103+C102+C101</f>
        <v>5885520.5999999987</v>
      </c>
      <c r="D100" s="191">
        <f t="shared" si="11"/>
        <v>510700.79999999993</v>
      </c>
      <c r="E100" s="192">
        <f t="shared" si="11"/>
        <v>0</v>
      </c>
      <c r="F100" s="191">
        <f t="shared" si="11"/>
        <v>0</v>
      </c>
      <c r="G100" s="191">
        <f t="shared" si="11"/>
        <v>1148</v>
      </c>
      <c r="H100" s="191">
        <f t="shared" si="11"/>
        <v>5374819.7999999998</v>
      </c>
      <c r="I100" s="191">
        <f t="shared" si="11"/>
        <v>0</v>
      </c>
      <c r="J100" s="191">
        <f t="shared" si="11"/>
        <v>0</v>
      </c>
      <c r="K100" s="191">
        <f t="shared" si="11"/>
        <v>0</v>
      </c>
      <c r="L100" s="191">
        <f t="shared" si="11"/>
        <v>0</v>
      </c>
      <c r="M100" s="191">
        <f t="shared" si="11"/>
        <v>0</v>
      </c>
      <c r="N100" s="191">
        <f t="shared" si="11"/>
        <v>0</v>
      </c>
      <c r="O100" s="197">
        <v>0</v>
      </c>
      <c r="P100" s="37">
        <v>0</v>
      </c>
      <c r="Q100" s="37">
        <v>0</v>
      </c>
      <c r="R100" s="37">
        <v>0</v>
      </c>
      <c r="S100" s="44"/>
    </row>
    <row r="101" spans="1:19" s="33" customFormat="1" ht="15.75" x14ac:dyDescent="0.25">
      <c r="A101" s="34">
        <v>1</v>
      </c>
      <c r="B101" s="208" t="s">
        <v>149</v>
      </c>
      <c r="C101" s="91">
        <v>129144.1</v>
      </c>
      <c r="D101" s="91">
        <v>129144.1</v>
      </c>
      <c r="E101" s="194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91">
        <v>0</v>
      </c>
      <c r="O101" s="193">
        <v>0</v>
      </c>
      <c r="P101" s="32">
        <v>0</v>
      </c>
      <c r="Q101" s="32">
        <v>0</v>
      </c>
      <c r="R101" s="32">
        <v>0</v>
      </c>
      <c r="S101" s="44"/>
    </row>
    <row r="102" spans="1:19" s="33" customFormat="1" ht="15.75" x14ac:dyDescent="0.25">
      <c r="A102" s="34">
        <v>2</v>
      </c>
      <c r="B102" s="208" t="s">
        <v>113</v>
      </c>
      <c r="C102" s="91">
        <v>126007.79999999999</v>
      </c>
      <c r="D102" s="91">
        <v>126007.79999999999</v>
      </c>
      <c r="E102" s="194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193">
        <v>0</v>
      </c>
      <c r="P102" s="32">
        <v>0</v>
      </c>
      <c r="Q102" s="32">
        <v>0</v>
      </c>
      <c r="R102" s="32">
        <v>0</v>
      </c>
      <c r="S102" s="44"/>
    </row>
    <row r="103" spans="1:19" s="33" customFormat="1" ht="15.75" x14ac:dyDescent="0.25">
      <c r="A103" s="34">
        <v>3</v>
      </c>
      <c r="B103" s="208" t="s">
        <v>150</v>
      </c>
      <c r="C103" s="91">
        <v>127992.79999999999</v>
      </c>
      <c r="D103" s="91">
        <v>127992.79999999999</v>
      </c>
      <c r="E103" s="194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1">
        <v>0</v>
      </c>
      <c r="N103" s="91">
        <v>0</v>
      </c>
      <c r="O103" s="193">
        <v>0</v>
      </c>
      <c r="P103" s="32">
        <v>0</v>
      </c>
      <c r="Q103" s="32">
        <v>0</v>
      </c>
      <c r="R103" s="32">
        <v>0</v>
      </c>
      <c r="S103" s="44"/>
    </row>
    <row r="104" spans="1:19" s="33" customFormat="1" ht="15.75" x14ac:dyDescent="0.25">
      <c r="A104" s="34">
        <v>4</v>
      </c>
      <c r="B104" s="208" t="s">
        <v>151</v>
      </c>
      <c r="C104" s="91">
        <v>127556.1</v>
      </c>
      <c r="D104" s="91">
        <v>127556.1</v>
      </c>
      <c r="E104" s="194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91">
        <v>0</v>
      </c>
      <c r="N104" s="91">
        <v>0</v>
      </c>
      <c r="O104" s="193">
        <v>0</v>
      </c>
      <c r="P104" s="32">
        <v>0</v>
      </c>
      <c r="Q104" s="32">
        <v>0</v>
      </c>
      <c r="R104" s="32">
        <v>0</v>
      </c>
      <c r="S104" s="44"/>
    </row>
    <row r="105" spans="1:19" s="33" customFormat="1" ht="15.75" x14ac:dyDescent="0.25">
      <c r="A105" s="34">
        <v>5</v>
      </c>
      <c r="B105" s="208" t="s">
        <v>152</v>
      </c>
      <c r="C105" s="91">
        <v>1307004.3</v>
      </c>
      <c r="D105" s="91">
        <v>0</v>
      </c>
      <c r="E105" s="194">
        <v>0</v>
      </c>
      <c r="F105" s="91">
        <v>0</v>
      </c>
      <c r="G105" s="91">
        <v>333</v>
      </c>
      <c r="H105" s="91">
        <v>1307004.3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193">
        <v>0</v>
      </c>
      <c r="P105" s="32">
        <v>0</v>
      </c>
      <c r="Q105" s="32">
        <v>0</v>
      </c>
      <c r="R105" s="32">
        <v>0</v>
      </c>
      <c r="S105" s="44"/>
    </row>
    <row r="106" spans="1:19" s="33" customFormat="1" ht="15.75" x14ac:dyDescent="0.25">
      <c r="A106" s="34">
        <v>6</v>
      </c>
      <c r="B106" s="208" t="s">
        <v>154</v>
      </c>
      <c r="C106" s="91">
        <v>1982219.4</v>
      </c>
      <c r="D106" s="91">
        <v>0</v>
      </c>
      <c r="E106" s="194">
        <v>0</v>
      </c>
      <c r="F106" s="91">
        <v>0</v>
      </c>
      <c r="G106" s="91">
        <v>400</v>
      </c>
      <c r="H106" s="91">
        <v>1982219.4</v>
      </c>
      <c r="I106" s="91">
        <v>0</v>
      </c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193">
        <v>0</v>
      </c>
      <c r="P106" s="32">
        <v>0</v>
      </c>
      <c r="Q106" s="32">
        <v>0</v>
      </c>
      <c r="R106" s="32">
        <v>0</v>
      </c>
      <c r="S106" s="44"/>
    </row>
    <row r="107" spans="1:19" s="33" customFormat="1" ht="15.75" x14ac:dyDescent="0.25">
      <c r="A107" s="34">
        <v>7</v>
      </c>
      <c r="B107" s="208" t="s">
        <v>153</v>
      </c>
      <c r="C107" s="91">
        <v>2085596.1</v>
      </c>
      <c r="D107" s="91">
        <v>0</v>
      </c>
      <c r="E107" s="194">
        <v>0</v>
      </c>
      <c r="F107" s="91">
        <v>0</v>
      </c>
      <c r="G107" s="91">
        <v>415</v>
      </c>
      <c r="H107" s="91">
        <v>2085596.1</v>
      </c>
      <c r="I107" s="91">
        <v>0</v>
      </c>
      <c r="J107" s="91">
        <v>0</v>
      </c>
      <c r="K107" s="91">
        <v>0</v>
      </c>
      <c r="L107" s="91">
        <v>0</v>
      </c>
      <c r="M107" s="91">
        <v>0</v>
      </c>
      <c r="N107" s="91">
        <v>0</v>
      </c>
      <c r="O107" s="193">
        <v>0</v>
      </c>
      <c r="P107" s="32">
        <v>0</v>
      </c>
      <c r="Q107" s="32">
        <v>0</v>
      </c>
      <c r="R107" s="32">
        <v>0</v>
      </c>
      <c r="S107" s="44"/>
    </row>
    <row r="108" spans="1:19" s="38" customFormat="1" ht="32.25" customHeight="1" x14ac:dyDescent="0.25">
      <c r="A108" s="271" t="s">
        <v>223</v>
      </c>
      <c r="B108" s="272"/>
      <c r="C108" s="191">
        <f>SUM(C109:C123)</f>
        <v>32256827.940000001</v>
      </c>
      <c r="D108" s="191">
        <v>0</v>
      </c>
      <c r="E108" s="192">
        <v>0</v>
      </c>
      <c r="F108" s="191">
        <v>0</v>
      </c>
      <c r="G108" s="191">
        <f>SUM(G109:G123)</f>
        <v>9148.2000000000007</v>
      </c>
      <c r="H108" s="191">
        <f>SUM(H109:H123)</f>
        <v>32256827.940000001</v>
      </c>
      <c r="I108" s="191">
        <v>0</v>
      </c>
      <c r="J108" s="191">
        <v>0</v>
      </c>
      <c r="K108" s="191">
        <f>SUM(K109:K123)</f>
        <v>0</v>
      </c>
      <c r="L108" s="191">
        <f>SUM(L109:L123)</f>
        <v>0</v>
      </c>
      <c r="M108" s="191">
        <v>0</v>
      </c>
      <c r="N108" s="191">
        <v>0</v>
      </c>
      <c r="O108" s="197">
        <v>0</v>
      </c>
      <c r="P108" s="37">
        <v>0</v>
      </c>
      <c r="Q108" s="37">
        <v>0</v>
      </c>
      <c r="R108" s="37">
        <v>0</v>
      </c>
      <c r="S108" s="44"/>
    </row>
    <row r="109" spans="1:19" s="33" customFormat="1" ht="15.75" x14ac:dyDescent="0.25">
      <c r="A109" s="34">
        <v>1</v>
      </c>
      <c r="B109" s="208" t="s">
        <v>285</v>
      </c>
      <c r="C109" s="91">
        <v>2127271.2000000002</v>
      </c>
      <c r="D109" s="91">
        <v>0</v>
      </c>
      <c r="E109" s="194">
        <v>0</v>
      </c>
      <c r="F109" s="91">
        <v>0</v>
      </c>
      <c r="G109" s="91">
        <v>667</v>
      </c>
      <c r="H109" s="91">
        <v>2127271.2000000002</v>
      </c>
      <c r="I109" s="91">
        <v>0</v>
      </c>
      <c r="J109" s="91">
        <v>0</v>
      </c>
      <c r="K109" s="91">
        <v>0</v>
      </c>
      <c r="L109" s="91">
        <v>0</v>
      </c>
      <c r="M109" s="91">
        <v>0</v>
      </c>
      <c r="N109" s="91">
        <v>0</v>
      </c>
      <c r="O109" s="193">
        <v>0</v>
      </c>
      <c r="P109" s="32">
        <v>0</v>
      </c>
      <c r="Q109" s="32">
        <v>0</v>
      </c>
      <c r="R109" s="32">
        <v>0</v>
      </c>
      <c r="S109" s="44"/>
    </row>
    <row r="110" spans="1:19" s="33" customFormat="1" ht="15.75" x14ac:dyDescent="0.25">
      <c r="A110" s="34">
        <v>2</v>
      </c>
      <c r="B110" s="208" t="s">
        <v>286</v>
      </c>
      <c r="C110" s="91">
        <v>1872693.9000000001</v>
      </c>
      <c r="D110" s="91">
        <v>0</v>
      </c>
      <c r="E110" s="194">
        <v>0</v>
      </c>
      <c r="F110" s="91">
        <v>0</v>
      </c>
      <c r="G110" s="91">
        <v>441</v>
      </c>
      <c r="H110" s="91">
        <v>1872693.9000000001</v>
      </c>
      <c r="I110" s="91">
        <v>0</v>
      </c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193">
        <v>0</v>
      </c>
      <c r="P110" s="32">
        <v>0</v>
      </c>
      <c r="Q110" s="32">
        <v>0</v>
      </c>
      <c r="R110" s="32">
        <v>0</v>
      </c>
      <c r="S110" s="44"/>
    </row>
    <row r="111" spans="1:19" s="33" customFormat="1" ht="15.75" x14ac:dyDescent="0.25">
      <c r="A111" s="34">
        <v>3</v>
      </c>
      <c r="B111" s="208" t="s">
        <v>287</v>
      </c>
      <c r="C111" s="91">
        <v>3318814.8000000003</v>
      </c>
      <c r="D111" s="91">
        <v>0</v>
      </c>
      <c r="E111" s="194">
        <v>0</v>
      </c>
      <c r="F111" s="91">
        <v>0</v>
      </c>
      <c r="G111" s="91">
        <v>858</v>
      </c>
      <c r="H111" s="91">
        <v>3318814.8000000003</v>
      </c>
      <c r="I111" s="91">
        <v>0</v>
      </c>
      <c r="J111" s="91">
        <v>0</v>
      </c>
      <c r="K111" s="91">
        <v>0</v>
      </c>
      <c r="L111" s="91">
        <v>0</v>
      </c>
      <c r="M111" s="91">
        <v>0</v>
      </c>
      <c r="N111" s="91">
        <v>0</v>
      </c>
      <c r="O111" s="193"/>
      <c r="P111" s="32"/>
      <c r="Q111" s="32"/>
      <c r="R111" s="32"/>
      <c r="S111" s="44"/>
    </row>
    <row r="112" spans="1:19" s="33" customFormat="1" ht="15.75" x14ac:dyDescent="0.25">
      <c r="A112" s="34">
        <v>4</v>
      </c>
      <c r="B112" s="208" t="s">
        <v>288</v>
      </c>
      <c r="C112" s="91">
        <v>2009427.84</v>
      </c>
      <c r="D112" s="91">
        <v>0</v>
      </c>
      <c r="E112" s="194">
        <v>0</v>
      </c>
      <c r="F112" s="91">
        <v>0</v>
      </c>
      <c r="G112" s="91">
        <v>615</v>
      </c>
      <c r="H112" s="91">
        <v>2009427.84</v>
      </c>
      <c r="I112" s="91">
        <v>0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193">
        <v>0</v>
      </c>
      <c r="P112" s="32">
        <v>0</v>
      </c>
      <c r="Q112" s="32">
        <v>0</v>
      </c>
      <c r="R112" s="32">
        <v>0</v>
      </c>
      <c r="S112" s="44"/>
    </row>
    <row r="113" spans="1:19" s="33" customFormat="1" ht="15.75" x14ac:dyDescent="0.25">
      <c r="A113" s="34">
        <v>5</v>
      </c>
      <c r="B113" s="208" t="s">
        <v>289</v>
      </c>
      <c r="C113" s="91">
        <v>1972611.9</v>
      </c>
      <c r="D113" s="91">
        <v>0</v>
      </c>
      <c r="E113" s="194">
        <v>0</v>
      </c>
      <c r="F113" s="91">
        <v>0</v>
      </c>
      <c r="G113" s="91">
        <v>464.2</v>
      </c>
      <c r="H113" s="91">
        <v>1972611.9</v>
      </c>
      <c r="I113" s="91">
        <v>0</v>
      </c>
      <c r="J113" s="91">
        <v>0</v>
      </c>
      <c r="K113" s="91">
        <v>0</v>
      </c>
      <c r="L113" s="91">
        <v>0</v>
      </c>
      <c r="M113" s="91">
        <v>0</v>
      </c>
      <c r="N113" s="91">
        <v>0</v>
      </c>
      <c r="O113" s="193">
        <v>0</v>
      </c>
      <c r="P113" s="32">
        <v>0</v>
      </c>
      <c r="Q113" s="32">
        <v>0</v>
      </c>
      <c r="R113" s="32">
        <v>0</v>
      </c>
      <c r="S113" s="44"/>
    </row>
    <row r="114" spans="1:19" s="33" customFormat="1" ht="15.75" x14ac:dyDescent="0.25">
      <c r="A114" s="34">
        <v>6</v>
      </c>
      <c r="B114" s="208" t="s">
        <v>296</v>
      </c>
      <c r="C114" s="91">
        <v>2302725.6</v>
      </c>
      <c r="D114" s="91">
        <v>0</v>
      </c>
      <c r="E114" s="194">
        <v>0</v>
      </c>
      <c r="F114" s="91">
        <v>0</v>
      </c>
      <c r="G114" s="91">
        <v>280</v>
      </c>
      <c r="H114" s="91">
        <v>2302725.6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193">
        <v>0</v>
      </c>
      <c r="P114" s="32">
        <v>0</v>
      </c>
      <c r="Q114" s="32">
        <v>0</v>
      </c>
      <c r="R114" s="32">
        <v>0</v>
      </c>
      <c r="S114" s="44"/>
    </row>
    <row r="115" spans="1:19" s="33" customFormat="1" ht="15.75" x14ac:dyDescent="0.25">
      <c r="A115" s="34">
        <v>7</v>
      </c>
      <c r="B115" s="208" t="s">
        <v>297</v>
      </c>
      <c r="C115" s="91">
        <v>1994132.7</v>
      </c>
      <c r="D115" s="91">
        <v>0</v>
      </c>
      <c r="E115" s="194">
        <v>0</v>
      </c>
      <c r="F115" s="91">
        <v>0</v>
      </c>
      <c r="G115" s="91">
        <v>160</v>
      </c>
      <c r="H115" s="91">
        <v>1994132.7</v>
      </c>
      <c r="I115" s="91">
        <v>0</v>
      </c>
      <c r="J115" s="91">
        <v>0</v>
      </c>
      <c r="K115" s="91">
        <v>0</v>
      </c>
      <c r="L115" s="91">
        <v>0</v>
      </c>
      <c r="M115" s="91">
        <v>0</v>
      </c>
      <c r="N115" s="91">
        <v>0</v>
      </c>
      <c r="O115" s="193">
        <v>0</v>
      </c>
      <c r="P115" s="32">
        <v>0</v>
      </c>
      <c r="Q115" s="32">
        <v>0</v>
      </c>
      <c r="R115" s="32">
        <v>0</v>
      </c>
      <c r="S115" s="44"/>
    </row>
    <row r="116" spans="1:19" s="33" customFormat="1" ht="15.75" x14ac:dyDescent="0.25">
      <c r="A116" s="34">
        <v>8</v>
      </c>
      <c r="B116" s="208" t="s">
        <v>298</v>
      </c>
      <c r="C116" s="91">
        <v>2018727.9</v>
      </c>
      <c r="D116" s="91">
        <v>0</v>
      </c>
      <c r="E116" s="194">
        <v>0</v>
      </c>
      <c r="F116" s="91">
        <v>0</v>
      </c>
      <c r="G116" s="91">
        <v>809</v>
      </c>
      <c r="H116" s="91">
        <v>2018727.9</v>
      </c>
      <c r="I116" s="91">
        <v>0</v>
      </c>
      <c r="J116" s="91">
        <v>0</v>
      </c>
      <c r="K116" s="91">
        <v>0</v>
      </c>
      <c r="L116" s="91">
        <v>0</v>
      </c>
      <c r="M116" s="91">
        <v>0</v>
      </c>
      <c r="N116" s="91">
        <v>0</v>
      </c>
      <c r="O116" s="193">
        <v>0</v>
      </c>
      <c r="P116" s="32">
        <v>0</v>
      </c>
      <c r="Q116" s="32">
        <v>0</v>
      </c>
      <c r="R116" s="32">
        <v>0</v>
      </c>
      <c r="S116" s="44"/>
    </row>
    <row r="117" spans="1:19" s="33" customFormat="1" ht="15.75" x14ac:dyDescent="0.25">
      <c r="A117" s="34">
        <v>9</v>
      </c>
      <c r="B117" s="208" t="s">
        <v>299</v>
      </c>
      <c r="C117" s="91">
        <v>2016422.1</v>
      </c>
      <c r="D117" s="91">
        <v>0</v>
      </c>
      <c r="E117" s="194">
        <v>0</v>
      </c>
      <c r="F117" s="91">
        <v>0</v>
      </c>
      <c r="G117" s="91">
        <v>1451</v>
      </c>
      <c r="H117" s="91">
        <v>2016422.1</v>
      </c>
      <c r="I117" s="91">
        <v>0</v>
      </c>
      <c r="J117" s="91">
        <v>0</v>
      </c>
      <c r="K117" s="91">
        <v>0</v>
      </c>
      <c r="L117" s="91">
        <v>0</v>
      </c>
      <c r="M117" s="91">
        <v>0</v>
      </c>
      <c r="N117" s="91">
        <v>0</v>
      </c>
      <c r="O117" s="193">
        <v>0</v>
      </c>
      <c r="P117" s="32">
        <v>0</v>
      </c>
      <c r="Q117" s="32">
        <v>0</v>
      </c>
      <c r="R117" s="32">
        <v>0</v>
      </c>
      <c r="S117" s="44"/>
    </row>
    <row r="118" spans="1:19" s="33" customFormat="1" ht="15.75" x14ac:dyDescent="0.25">
      <c r="A118" s="34">
        <v>10</v>
      </c>
      <c r="B118" s="208" t="s">
        <v>290</v>
      </c>
      <c r="C118" s="91">
        <v>636000</v>
      </c>
      <c r="D118" s="91">
        <v>0</v>
      </c>
      <c r="E118" s="194">
        <v>0</v>
      </c>
      <c r="F118" s="91">
        <v>0</v>
      </c>
      <c r="G118" s="91">
        <v>1343</v>
      </c>
      <c r="H118" s="239">
        <v>636000</v>
      </c>
      <c r="I118" s="91">
        <v>0</v>
      </c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193">
        <v>0</v>
      </c>
      <c r="P118" s="32">
        <v>0</v>
      </c>
      <c r="Q118" s="32">
        <v>0</v>
      </c>
      <c r="R118" s="32">
        <v>0</v>
      </c>
      <c r="S118" s="44"/>
    </row>
    <row r="119" spans="1:19" s="33" customFormat="1" ht="15.75" x14ac:dyDescent="0.25">
      <c r="A119" s="34">
        <v>11</v>
      </c>
      <c r="B119" s="208" t="s">
        <v>291</v>
      </c>
      <c r="C119" s="91">
        <v>729900</v>
      </c>
      <c r="D119" s="91">
        <v>0</v>
      </c>
      <c r="E119" s="194">
        <v>0</v>
      </c>
      <c r="F119" s="91">
        <v>0</v>
      </c>
      <c r="G119" s="91">
        <v>410</v>
      </c>
      <c r="H119" s="91">
        <v>729900</v>
      </c>
      <c r="I119" s="91">
        <v>0</v>
      </c>
      <c r="J119" s="91">
        <v>0</v>
      </c>
      <c r="K119" s="91">
        <v>0</v>
      </c>
      <c r="L119" s="91">
        <v>0</v>
      </c>
      <c r="M119" s="91">
        <v>0</v>
      </c>
      <c r="N119" s="91">
        <v>0</v>
      </c>
      <c r="O119" s="193">
        <v>0</v>
      </c>
      <c r="P119" s="32">
        <v>0</v>
      </c>
      <c r="Q119" s="32">
        <v>0</v>
      </c>
      <c r="R119" s="32">
        <v>0</v>
      </c>
      <c r="S119" s="44"/>
    </row>
    <row r="120" spans="1:19" s="33" customFormat="1" ht="15.75" x14ac:dyDescent="0.25">
      <c r="A120" s="34">
        <v>12</v>
      </c>
      <c r="B120" s="208" t="s">
        <v>292</v>
      </c>
      <c r="C120" s="91">
        <v>2992500</v>
      </c>
      <c r="D120" s="91">
        <v>0</v>
      </c>
      <c r="E120" s="194">
        <v>0</v>
      </c>
      <c r="F120" s="91">
        <v>0</v>
      </c>
      <c r="G120" s="91">
        <v>420</v>
      </c>
      <c r="H120" s="91">
        <v>2992500</v>
      </c>
      <c r="I120" s="91">
        <v>0</v>
      </c>
      <c r="J120" s="91">
        <v>0</v>
      </c>
      <c r="K120" s="91">
        <v>0</v>
      </c>
      <c r="L120" s="91">
        <v>0</v>
      </c>
      <c r="M120" s="91">
        <v>0</v>
      </c>
      <c r="N120" s="91">
        <v>0</v>
      </c>
      <c r="O120" s="193">
        <v>0</v>
      </c>
      <c r="P120" s="32">
        <v>0</v>
      </c>
      <c r="Q120" s="32">
        <v>0</v>
      </c>
      <c r="R120" s="32">
        <v>0</v>
      </c>
      <c r="S120" s="44"/>
    </row>
    <row r="121" spans="1:19" s="33" customFormat="1" ht="15.75" x14ac:dyDescent="0.25">
      <c r="A121" s="34">
        <v>13</v>
      </c>
      <c r="B121" s="208" t="s">
        <v>293</v>
      </c>
      <c r="C121" s="91">
        <v>3250000</v>
      </c>
      <c r="D121" s="91">
        <v>0</v>
      </c>
      <c r="E121" s="194">
        <v>0</v>
      </c>
      <c r="F121" s="91">
        <v>0</v>
      </c>
      <c r="G121" s="91">
        <v>410</v>
      </c>
      <c r="H121" s="239">
        <v>3250000</v>
      </c>
      <c r="I121" s="91">
        <v>0</v>
      </c>
      <c r="J121" s="91">
        <v>0</v>
      </c>
      <c r="K121" s="91">
        <v>0</v>
      </c>
      <c r="L121" s="91">
        <v>0</v>
      </c>
      <c r="M121" s="91">
        <v>0</v>
      </c>
      <c r="N121" s="91">
        <v>0</v>
      </c>
      <c r="O121" s="193">
        <v>0</v>
      </c>
      <c r="P121" s="32">
        <v>0</v>
      </c>
      <c r="Q121" s="32">
        <v>0</v>
      </c>
      <c r="R121" s="32">
        <v>0</v>
      </c>
      <c r="S121" s="44"/>
    </row>
    <row r="122" spans="1:19" s="33" customFormat="1" ht="15.75" x14ac:dyDescent="0.25">
      <c r="A122" s="34">
        <v>14</v>
      </c>
      <c r="B122" s="208" t="s">
        <v>294</v>
      </c>
      <c r="C122" s="91">
        <v>3675600</v>
      </c>
      <c r="D122" s="91">
        <v>0</v>
      </c>
      <c r="E122" s="194">
        <v>0</v>
      </c>
      <c r="F122" s="91">
        <v>0</v>
      </c>
      <c r="G122" s="91">
        <v>410</v>
      </c>
      <c r="H122" s="239">
        <v>3675600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193">
        <v>0</v>
      </c>
      <c r="P122" s="32">
        <v>0</v>
      </c>
      <c r="Q122" s="32">
        <v>0</v>
      </c>
      <c r="R122" s="32">
        <v>0</v>
      </c>
      <c r="S122" s="44"/>
    </row>
    <row r="123" spans="1:19" s="33" customFormat="1" ht="15.75" x14ac:dyDescent="0.25">
      <c r="A123" s="34">
        <v>15</v>
      </c>
      <c r="B123" s="208" t="s">
        <v>295</v>
      </c>
      <c r="C123" s="91">
        <v>1340000</v>
      </c>
      <c r="D123" s="91">
        <v>0</v>
      </c>
      <c r="E123" s="194">
        <v>0</v>
      </c>
      <c r="F123" s="91">
        <v>0</v>
      </c>
      <c r="G123" s="91">
        <v>410</v>
      </c>
      <c r="H123" s="239">
        <v>1340000</v>
      </c>
      <c r="I123" s="91">
        <v>0</v>
      </c>
      <c r="J123" s="91">
        <v>0</v>
      </c>
      <c r="K123" s="91">
        <v>0</v>
      </c>
      <c r="L123" s="91">
        <v>0</v>
      </c>
      <c r="M123" s="91">
        <v>0</v>
      </c>
      <c r="N123" s="91">
        <v>0</v>
      </c>
      <c r="O123" s="193">
        <v>0</v>
      </c>
      <c r="P123" s="32">
        <v>0</v>
      </c>
      <c r="Q123" s="32">
        <v>0</v>
      </c>
      <c r="R123" s="32">
        <v>0</v>
      </c>
      <c r="S123" s="44"/>
    </row>
    <row r="124" spans="1:19" s="38" customFormat="1" ht="44.25" customHeight="1" x14ac:dyDescent="0.25">
      <c r="A124" s="271" t="s">
        <v>224</v>
      </c>
      <c r="B124" s="272"/>
      <c r="C124" s="191">
        <f>SUM(C125:C126)</f>
        <v>3906722.1999999997</v>
      </c>
      <c r="D124" s="191">
        <f t="shared" ref="D124:N124" si="12">SUM(D125:D126)</f>
        <v>734967</v>
      </c>
      <c r="E124" s="192">
        <f t="shared" si="12"/>
        <v>0</v>
      </c>
      <c r="F124" s="191">
        <f t="shared" si="12"/>
        <v>0</v>
      </c>
      <c r="G124" s="191">
        <f t="shared" si="12"/>
        <v>598</v>
      </c>
      <c r="H124" s="191">
        <f t="shared" si="12"/>
        <v>3171755.1999999997</v>
      </c>
      <c r="I124" s="191">
        <f t="shared" si="12"/>
        <v>0</v>
      </c>
      <c r="J124" s="191">
        <f t="shared" si="12"/>
        <v>0</v>
      </c>
      <c r="K124" s="191">
        <f t="shared" si="12"/>
        <v>0</v>
      </c>
      <c r="L124" s="191">
        <f t="shared" si="12"/>
        <v>0</v>
      </c>
      <c r="M124" s="191">
        <f t="shared" si="12"/>
        <v>0</v>
      </c>
      <c r="N124" s="191">
        <f t="shared" si="12"/>
        <v>0</v>
      </c>
      <c r="O124" s="197">
        <v>0</v>
      </c>
      <c r="P124" s="37">
        <v>0</v>
      </c>
      <c r="Q124" s="37">
        <v>0</v>
      </c>
      <c r="R124" s="37">
        <v>0</v>
      </c>
      <c r="S124" s="44"/>
    </row>
    <row r="125" spans="1:19" s="33" customFormat="1" ht="15.75" x14ac:dyDescent="0.25">
      <c r="A125" s="34">
        <v>1</v>
      </c>
      <c r="B125" s="208" t="s">
        <v>147</v>
      </c>
      <c r="C125" s="67">
        <v>3171755.1999999997</v>
      </c>
      <c r="D125" s="91">
        <v>0</v>
      </c>
      <c r="E125" s="194">
        <v>0</v>
      </c>
      <c r="F125" s="91">
        <v>0</v>
      </c>
      <c r="G125" s="91">
        <v>598</v>
      </c>
      <c r="H125" s="91">
        <v>3171755.1999999997</v>
      </c>
      <c r="I125" s="91">
        <v>0</v>
      </c>
      <c r="J125" s="91">
        <v>0</v>
      </c>
      <c r="K125" s="91">
        <v>0</v>
      </c>
      <c r="L125" s="91">
        <v>0</v>
      </c>
      <c r="M125" s="91">
        <v>0</v>
      </c>
      <c r="N125" s="91">
        <v>0</v>
      </c>
      <c r="O125" s="193">
        <v>0</v>
      </c>
      <c r="P125" s="32">
        <v>0</v>
      </c>
      <c r="Q125" s="32">
        <v>0</v>
      </c>
      <c r="R125" s="32">
        <v>0</v>
      </c>
      <c r="S125" s="44"/>
    </row>
    <row r="126" spans="1:19" s="33" customFormat="1" ht="15.75" x14ac:dyDescent="0.25">
      <c r="A126" s="34">
        <v>2</v>
      </c>
      <c r="B126" s="208" t="s">
        <v>148</v>
      </c>
      <c r="C126" s="67">
        <v>734967</v>
      </c>
      <c r="D126" s="91">
        <v>734967</v>
      </c>
      <c r="E126" s="194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193">
        <v>0</v>
      </c>
      <c r="P126" s="32">
        <v>0</v>
      </c>
      <c r="Q126" s="32">
        <v>0</v>
      </c>
      <c r="R126" s="32">
        <v>0</v>
      </c>
      <c r="S126" s="44"/>
    </row>
    <row r="127" spans="1:19" s="38" customFormat="1" ht="37.5" customHeight="1" x14ac:dyDescent="0.25">
      <c r="A127" s="280" t="s">
        <v>225</v>
      </c>
      <c r="B127" s="281"/>
      <c r="C127" s="191">
        <f>SUM(C128:C183)</f>
        <v>257403319.87000003</v>
      </c>
      <c r="D127" s="191">
        <f t="shared" ref="D127:N127" si="13">SUM(D128:D183)</f>
        <v>19451363.600000001</v>
      </c>
      <c r="E127" s="192">
        <f t="shared" si="13"/>
        <v>0</v>
      </c>
      <c r="F127" s="191">
        <f t="shared" si="13"/>
        <v>0</v>
      </c>
      <c r="G127" s="191">
        <f t="shared" si="13"/>
        <v>25868.95</v>
      </c>
      <c r="H127" s="191">
        <f t="shared" si="13"/>
        <v>126935277.37000002</v>
      </c>
      <c r="I127" s="191">
        <f t="shared" si="13"/>
        <v>1833.6999999999998</v>
      </c>
      <c r="J127" s="191">
        <f t="shared" si="13"/>
        <v>513883.8</v>
      </c>
      <c r="K127" s="191">
        <f t="shared" si="13"/>
        <v>15146.9</v>
      </c>
      <c r="L127" s="191">
        <f t="shared" si="13"/>
        <v>32231180.300000004</v>
      </c>
      <c r="M127" s="191">
        <f t="shared" si="13"/>
        <v>716.7600000000001</v>
      </c>
      <c r="N127" s="191">
        <f t="shared" si="13"/>
        <v>78271614.800000012</v>
      </c>
      <c r="O127" s="197">
        <v>0</v>
      </c>
      <c r="P127" s="37">
        <v>0</v>
      </c>
      <c r="Q127" s="37">
        <v>0</v>
      </c>
      <c r="R127" s="37">
        <v>0</v>
      </c>
      <c r="S127" s="44"/>
    </row>
    <row r="128" spans="1:19" s="33" customFormat="1" ht="15.75" x14ac:dyDescent="0.25">
      <c r="A128" s="34">
        <v>1</v>
      </c>
      <c r="B128" s="198" t="s">
        <v>266</v>
      </c>
      <c r="C128" s="91">
        <v>2615730.4</v>
      </c>
      <c r="D128" s="91">
        <v>0</v>
      </c>
      <c r="E128" s="194"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  <c r="M128" s="91">
        <v>14.4</v>
      </c>
      <c r="N128" s="91">
        <v>2615730.4</v>
      </c>
      <c r="O128" s="209">
        <v>0</v>
      </c>
      <c r="P128" s="35">
        <v>0</v>
      </c>
      <c r="Q128" s="35">
        <v>0</v>
      </c>
      <c r="R128" s="35">
        <v>0</v>
      </c>
      <c r="S128" s="44"/>
    </row>
    <row r="129" spans="1:19" s="33" customFormat="1" ht="15.75" x14ac:dyDescent="0.25">
      <c r="A129" s="34">
        <f>A128+1</f>
        <v>2</v>
      </c>
      <c r="B129" s="198" t="s">
        <v>172</v>
      </c>
      <c r="C129" s="91">
        <v>3375306.9</v>
      </c>
      <c r="D129" s="91">
        <v>0</v>
      </c>
      <c r="E129" s="194">
        <v>0</v>
      </c>
      <c r="F129" s="91">
        <v>0</v>
      </c>
      <c r="G129" s="91">
        <v>813.1</v>
      </c>
      <c r="H129" s="91">
        <v>3375306.9</v>
      </c>
      <c r="I129" s="91">
        <v>0</v>
      </c>
      <c r="J129" s="91">
        <v>0</v>
      </c>
      <c r="K129" s="91">
        <v>0</v>
      </c>
      <c r="L129" s="91">
        <v>0</v>
      </c>
      <c r="M129" s="91">
        <v>0</v>
      </c>
      <c r="N129" s="91">
        <v>0</v>
      </c>
      <c r="O129" s="193">
        <v>0</v>
      </c>
      <c r="P129" s="32">
        <v>0</v>
      </c>
      <c r="Q129" s="32">
        <v>0</v>
      </c>
      <c r="R129" s="32">
        <v>0</v>
      </c>
      <c r="S129" s="44"/>
    </row>
    <row r="130" spans="1:19" s="33" customFormat="1" ht="15.75" x14ac:dyDescent="0.25">
      <c r="A130" s="34">
        <f t="shared" ref="A130:A183" si="14">A129+1</f>
        <v>3</v>
      </c>
      <c r="B130" s="198" t="s">
        <v>173</v>
      </c>
      <c r="C130" s="91">
        <v>3373385.4</v>
      </c>
      <c r="D130" s="91">
        <v>0</v>
      </c>
      <c r="E130" s="194">
        <v>0</v>
      </c>
      <c r="F130" s="91">
        <v>0</v>
      </c>
      <c r="G130" s="91">
        <v>895.1</v>
      </c>
      <c r="H130" s="91">
        <v>3373385.4</v>
      </c>
      <c r="I130" s="91">
        <v>0</v>
      </c>
      <c r="J130" s="91">
        <v>0</v>
      </c>
      <c r="K130" s="91">
        <v>0</v>
      </c>
      <c r="L130" s="91">
        <v>0</v>
      </c>
      <c r="M130" s="91">
        <v>0</v>
      </c>
      <c r="N130" s="91">
        <v>0</v>
      </c>
      <c r="O130" s="193">
        <v>0</v>
      </c>
      <c r="P130" s="32">
        <v>0</v>
      </c>
      <c r="Q130" s="32">
        <v>0</v>
      </c>
      <c r="R130" s="32">
        <v>0</v>
      </c>
      <c r="S130" s="44"/>
    </row>
    <row r="131" spans="1:19" s="33" customFormat="1" ht="15.75" x14ac:dyDescent="0.25">
      <c r="A131" s="34">
        <f t="shared" si="14"/>
        <v>4</v>
      </c>
      <c r="B131" s="198" t="s">
        <v>242</v>
      </c>
      <c r="C131" s="91">
        <v>6097303.7999999998</v>
      </c>
      <c r="D131" s="91">
        <v>0</v>
      </c>
      <c r="E131" s="194">
        <v>0</v>
      </c>
      <c r="F131" s="91">
        <v>0</v>
      </c>
      <c r="G131" s="91">
        <v>770</v>
      </c>
      <c r="H131" s="91">
        <v>6097303.7999999998</v>
      </c>
      <c r="I131" s="91">
        <v>0</v>
      </c>
      <c r="J131" s="91">
        <v>0</v>
      </c>
      <c r="K131" s="91">
        <v>0</v>
      </c>
      <c r="L131" s="91">
        <v>0</v>
      </c>
      <c r="M131" s="91">
        <v>0</v>
      </c>
      <c r="N131" s="91">
        <v>0</v>
      </c>
      <c r="O131" s="193">
        <v>0</v>
      </c>
      <c r="P131" s="32">
        <v>0</v>
      </c>
      <c r="Q131" s="32">
        <v>0</v>
      </c>
      <c r="R131" s="32">
        <v>0</v>
      </c>
      <c r="S131" s="44"/>
    </row>
    <row r="132" spans="1:19" s="33" customFormat="1" ht="15.75" x14ac:dyDescent="0.25">
      <c r="A132" s="34">
        <f t="shared" si="14"/>
        <v>5</v>
      </c>
      <c r="B132" s="198" t="s">
        <v>243</v>
      </c>
      <c r="C132" s="91">
        <v>7762475.7000000002</v>
      </c>
      <c r="D132" s="91">
        <v>0</v>
      </c>
      <c r="E132" s="194">
        <v>0</v>
      </c>
      <c r="F132" s="91">
        <v>0</v>
      </c>
      <c r="G132" s="91">
        <v>797.9</v>
      </c>
      <c r="H132" s="91">
        <v>7762475.7000000002</v>
      </c>
      <c r="I132" s="91">
        <v>0</v>
      </c>
      <c r="J132" s="91">
        <v>0</v>
      </c>
      <c r="K132" s="91">
        <v>0</v>
      </c>
      <c r="L132" s="91">
        <v>0</v>
      </c>
      <c r="M132" s="91">
        <v>0</v>
      </c>
      <c r="N132" s="91">
        <v>0</v>
      </c>
      <c r="O132" s="193">
        <v>0</v>
      </c>
      <c r="P132" s="32">
        <v>0</v>
      </c>
      <c r="Q132" s="32">
        <v>0</v>
      </c>
      <c r="R132" s="32">
        <v>0</v>
      </c>
      <c r="S132" s="44"/>
    </row>
    <row r="133" spans="1:19" s="33" customFormat="1" ht="15.75" x14ac:dyDescent="0.25">
      <c r="A133" s="34">
        <f t="shared" si="14"/>
        <v>6</v>
      </c>
      <c r="B133" s="198" t="s">
        <v>174</v>
      </c>
      <c r="C133" s="91">
        <v>2067534</v>
      </c>
      <c r="D133" s="91">
        <v>0</v>
      </c>
      <c r="E133" s="194">
        <v>0</v>
      </c>
      <c r="F133" s="91">
        <v>0</v>
      </c>
      <c r="G133" s="91">
        <v>44.45</v>
      </c>
      <c r="H133" s="91">
        <v>2067534</v>
      </c>
      <c r="I133" s="91">
        <v>0</v>
      </c>
      <c r="J133" s="91">
        <v>0</v>
      </c>
      <c r="K133" s="91">
        <v>0</v>
      </c>
      <c r="L133" s="91">
        <v>0</v>
      </c>
      <c r="M133" s="91">
        <v>0</v>
      </c>
      <c r="N133" s="91">
        <v>0</v>
      </c>
      <c r="O133" s="193">
        <v>0</v>
      </c>
      <c r="P133" s="32">
        <v>0</v>
      </c>
      <c r="Q133" s="32">
        <v>0</v>
      </c>
      <c r="R133" s="32">
        <v>0</v>
      </c>
      <c r="S133" s="44"/>
    </row>
    <row r="134" spans="1:19" s="33" customFormat="1" ht="15.75" x14ac:dyDescent="0.25">
      <c r="A134" s="34">
        <f t="shared" si="14"/>
        <v>7</v>
      </c>
      <c r="B134" s="198" t="s">
        <v>175</v>
      </c>
      <c r="C134" s="91">
        <v>11988924.800000001</v>
      </c>
      <c r="D134" s="91">
        <v>0</v>
      </c>
      <c r="E134" s="194">
        <v>0</v>
      </c>
      <c r="F134" s="91">
        <v>0</v>
      </c>
      <c r="G134" s="91">
        <v>598.79999999999995</v>
      </c>
      <c r="H134" s="91">
        <v>7310923.2000000002</v>
      </c>
      <c r="I134" s="91">
        <v>0</v>
      </c>
      <c r="J134" s="91">
        <v>0</v>
      </c>
      <c r="K134" s="91">
        <v>1511</v>
      </c>
      <c r="L134" s="91">
        <v>4678001.6000000006</v>
      </c>
      <c r="M134" s="91">
        <v>0</v>
      </c>
      <c r="N134" s="91">
        <v>0</v>
      </c>
      <c r="O134" s="193">
        <v>0</v>
      </c>
      <c r="P134" s="32">
        <v>0</v>
      </c>
      <c r="Q134" s="32">
        <v>0</v>
      </c>
      <c r="R134" s="32">
        <v>0</v>
      </c>
      <c r="S134" s="44"/>
    </row>
    <row r="135" spans="1:19" s="33" customFormat="1" ht="15.75" x14ac:dyDescent="0.25">
      <c r="A135" s="34">
        <f t="shared" si="14"/>
        <v>8</v>
      </c>
      <c r="B135" s="198" t="s">
        <v>176</v>
      </c>
      <c r="C135" s="91">
        <v>4986114.3</v>
      </c>
      <c r="D135" s="91">
        <v>0</v>
      </c>
      <c r="E135" s="194">
        <v>0</v>
      </c>
      <c r="F135" s="91">
        <v>0</v>
      </c>
      <c r="G135" s="91">
        <v>0</v>
      </c>
      <c r="H135" s="91">
        <v>0</v>
      </c>
      <c r="I135" s="91">
        <v>0</v>
      </c>
      <c r="J135" s="91">
        <v>0</v>
      </c>
      <c r="K135" s="91">
        <v>1616</v>
      </c>
      <c r="L135" s="91">
        <v>4986114.3</v>
      </c>
      <c r="M135" s="91">
        <v>0</v>
      </c>
      <c r="N135" s="91">
        <v>0</v>
      </c>
      <c r="O135" s="193">
        <v>0</v>
      </c>
      <c r="P135" s="32">
        <v>0</v>
      </c>
      <c r="Q135" s="32">
        <v>0</v>
      </c>
      <c r="R135" s="32">
        <v>0</v>
      </c>
      <c r="S135" s="44"/>
    </row>
    <row r="136" spans="1:19" s="33" customFormat="1" ht="15.75" x14ac:dyDescent="0.25">
      <c r="A136" s="34">
        <f t="shared" si="14"/>
        <v>9</v>
      </c>
      <c r="B136" s="198" t="s">
        <v>189</v>
      </c>
      <c r="C136" s="239">
        <v>2418232</v>
      </c>
      <c r="D136" s="239">
        <v>0</v>
      </c>
      <c r="E136" s="194">
        <v>0</v>
      </c>
      <c r="F136" s="239">
        <v>0</v>
      </c>
      <c r="G136" s="239">
        <v>1113</v>
      </c>
      <c r="H136" s="239">
        <v>2418232</v>
      </c>
      <c r="I136" s="91">
        <v>0</v>
      </c>
      <c r="J136" s="91">
        <v>0</v>
      </c>
      <c r="K136" s="91">
        <v>0</v>
      </c>
      <c r="L136" s="91">
        <v>0</v>
      </c>
      <c r="M136" s="91">
        <v>0</v>
      </c>
      <c r="N136" s="91">
        <v>0</v>
      </c>
      <c r="O136" s="193">
        <v>0</v>
      </c>
      <c r="P136" s="32">
        <v>0</v>
      </c>
      <c r="Q136" s="32">
        <v>0</v>
      </c>
      <c r="R136" s="32">
        <v>0</v>
      </c>
      <c r="S136" s="44"/>
    </row>
    <row r="137" spans="1:19" s="33" customFormat="1" ht="15.75" x14ac:dyDescent="0.25">
      <c r="A137" s="34">
        <f t="shared" si="14"/>
        <v>10</v>
      </c>
      <c r="B137" s="198" t="s">
        <v>192</v>
      </c>
      <c r="C137" s="239">
        <v>4026978</v>
      </c>
      <c r="D137" s="239">
        <v>0</v>
      </c>
      <c r="E137" s="194">
        <v>0</v>
      </c>
      <c r="F137" s="239">
        <v>0</v>
      </c>
      <c r="G137" s="239">
        <v>785</v>
      </c>
      <c r="H137" s="239">
        <v>2455677</v>
      </c>
      <c r="I137" s="91">
        <v>0</v>
      </c>
      <c r="J137" s="91">
        <v>0</v>
      </c>
      <c r="K137" s="91">
        <v>118.1</v>
      </c>
      <c r="L137" s="91">
        <v>1571301</v>
      </c>
      <c r="M137" s="91">
        <v>0</v>
      </c>
      <c r="N137" s="91">
        <v>0</v>
      </c>
      <c r="O137" s="193">
        <v>0</v>
      </c>
      <c r="P137" s="32">
        <v>0</v>
      </c>
      <c r="Q137" s="32">
        <v>0</v>
      </c>
      <c r="R137" s="32">
        <v>0</v>
      </c>
      <c r="S137" s="44"/>
    </row>
    <row r="138" spans="1:19" s="33" customFormat="1" ht="15.75" x14ac:dyDescent="0.25">
      <c r="A138" s="34">
        <f t="shared" si="14"/>
        <v>11</v>
      </c>
      <c r="B138" s="198" t="s">
        <v>244</v>
      </c>
      <c r="C138" s="239">
        <v>2081753.1</v>
      </c>
      <c r="D138" s="239">
        <v>0</v>
      </c>
      <c r="E138" s="194">
        <v>0</v>
      </c>
      <c r="F138" s="239">
        <v>0</v>
      </c>
      <c r="G138" s="239">
        <v>452.8</v>
      </c>
      <c r="H138" s="239">
        <v>2081753.1</v>
      </c>
      <c r="I138" s="91">
        <v>0</v>
      </c>
      <c r="J138" s="91">
        <v>0</v>
      </c>
      <c r="K138" s="91">
        <v>0</v>
      </c>
      <c r="L138" s="91">
        <v>0</v>
      </c>
      <c r="M138" s="91">
        <v>0</v>
      </c>
      <c r="N138" s="91">
        <v>0</v>
      </c>
      <c r="O138" s="193">
        <v>0</v>
      </c>
      <c r="P138" s="32">
        <v>0</v>
      </c>
      <c r="Q138" s="32">
        <v>0</v>
      </c>
      <c r="R138" s="32">
        <v>0</v>
      </c>
      <c r="S138" s="44"/>
    </row>
    <row r="139" spans="1:19" s="33" customFormat="1" ht="15.75" x14ac:dyDescent="0.25">
      <c r="A139" s="34">
        <f t="shared" si="14"/>
        <v>12</v>
      </c>
      <c r="B139" s="198" t="s">
        <v>245</v>
      </c>
      <c r="C139" s="239">
        <v>1450547.2</v>
      </c>
      <c r="D139" s="239">
        <v>1450547.2</v>
      </c>
      <c r="E139" s="194">
        <v>0</v>
      </c>
      <c r="F139" s="239">
        <v>0</v>
      </c>
      <c r="G139" s="239">
        <v>0</v>
      </c>
      <c r="H139" s="239">
        <v>0</v>
      </c>
      <c r="I139" s="91">
        <v>0</v>
      </c>
      <c r="J139" s="91">
        <v>0</v>
      </c>
      <c r="K139" s="91">
        <v>0</v>
      </c>
      <c r="L139" s="91">
        <v>0</v>
      </c>
      <c r="M139" s="91">
        <v>0</v>
      </c>
      <c r="N139" s="91">
        <v>0</v>
      </c>
      <c r="O139" s="193">
        <v>0</v>
      </c>
      <c r="P139" s="32">
        <v>0</v>
      </c>
      <c r="Q139" s="32">
        <v>0</v>
      </c>
      <c r="R139" s="32">
        <v>0</v>
      </c>
      <c r="S139" s="44"/>
    </row>
    <row r="140" spans="1:19" s="33" customFormat="1" ht="15.75" x14ac:dyDescent="0.25">
      <c r="A140" s="34">
        <f t="shared" si="14"/>
        <v>13</v>
      </c>
      <c r="B140" s="198" t="s">
        <v>193</v>
      </c>
      <c r="C140" s="239">
        <v>2002446.6</v>
      </c>
      <c r="D140" s="239">
        <v>0</v>
      </c>
      <c r="E140" s="194">
        <v>0</v>
      </c>
      <c r="F140" s="239">
        <v>0</v>
      </c>
      <c r="G140" s="239">
        <v>0</v>
      </c>
      <c r="H140" s="239">
        <v>0</v>
      </c>
      <c r="I140" s="91">
        <v>343.2</v>
      </c>
      <c r="J140" s="91">
        <v>76069.400000000009</v>
      </c>
      <c r="K140" s="91">
        <v>0</v>
      </c>
      <c r="L140" s="91">
        <v>0</v>
      </c>
      <c r="M140" s="91">
        <v>15.8</v>
      </c>
      <c r="N140" s="91">
        <v>1926377.2000000002</v>
      </c>
      <c r="O140" s="193">
        <v>0</v>
      </c>
      <c r="P140" s="32">
        <v>0</v>
      </c>
      <c r="Q140" s="32">
        <v>0</v>
      </c>
      <c r="R140" s="32">
        <v>0</v>
      </c>
      <c r="S140" s="44"/>
    </row>
    <row r="141" spans="1:19" s="33" customFormat="1" ht="15.75" x14ac:dyDescent="0.25">
      <c r="A141" s="34">
        <f t="shared" si="14"/>
        <v>14</v>
      </c>
      <c r="B141" s="198" t="s">
        <v>194</v>
      </c>
      <c r="C141" s="239">
        <v>4150597.5</v>
      </c>
      <c r="D141" s="239">
        <v>0</v>
      </c>
      <c r="E141" s="194">
        <v>0</v>
      </c>
      <c r="F141" s="239">
        <v>0</v>
      </c>
      <c r="G141" s="239">
        <v>394.3</v>
      </c>
      <c r="H141" s="239">
        <v>2104042.5</v>
      </c>
      <c r="I141" s="91">
        <v>343.4</v>
      </c>
      <c r="J141" s="91">
        <v>77745</v>
      </c>
      <c r="K141" s="91">
        <v>0</v>
      </c>
      <c r="L141" s="91">
        <v>0</v>
      </c>
      <c r="M141" s="91">
        <v>15.88</v>
      </c>
      <c r="N141" s="91">
        <v>1968810</v>
      </c>
      <c r="O141" s="193">
        <v>0</v>
      </c>
      <c r="P141" s="32">
        <v>0</v>
      </c>
      <c r="Q141" s="32">
        <v>0</v>
      </c>
      <c r="R141" s="32">
        <v>0</v>
      </c>
      <c r="S141" s="44"/>
    </row>
    <row r="142" spans="1:19" s="33" customFormat="1" ht="15.75" x14ac:dyDescent="0.25">
      <c r="A142" s="34">
        <f t="shared" si="14"/>
        <v>15</v>
      </c>
      <c r="B142" s="198" t="s">
        <v>195</v>
      </c>
      <c r="C142" s="239">
        <v>1967683.2</v>
      </c>
      <c r="D142" s="239">
        <v>0</v>
      </c>
      <c r="E142" s="194">
        <v>0</v>
      </c>
      <c r="F142" s="239">
        <v>0</v>
      </c>
      <c r="G142" s="239">
        <v>0</v>
      </c>
      <c r="H142" s="239">
        <v>0</v>
      </c>
      <c r="I142" s="91">
        <v>343.1</v>
      </c>
      <c r="J142" s="91">
        <v>74748.800000000003</v>
      </c>
      <c r="K142" s="91">
        <v>0</v>
      </c>
      <c r="L142" s="91">
        <v>0</v>
      </c>
      <c r="M142" s="91">
        <v>15.77</v>
      </c>
      <c r="N142" s="91">
        <v>1892934.4</v>
      </c>
      <c r="O142" s="193">
        <v>0</v>
      </c>
      <c r="P142" s="32">
        <v>0</v>
      </c>
      <c r="Q142" s="32">
        <v>0</v>
      </c>
      <c r="R142" s="32">
        <v>0</v>
      </c>
      <c r="S142" s="44"/>
    </row>
    <row r="143" spans="1:19" s="33" customFormat="1" ht="15.75" x14ac:dyDescent="0.25">
      <c r="A143" s="34">
        <f t="shared" si="14"/>
        <v>16</v>
      </c>
      <c r="B143" s="198" t="s">
        <v>191</v>
      </c>
      <c r="C143" s="239">
        <v>14714462.700000001</v>
      </c>
      <c r="D143" s="239">
        <v>0</v>
      </c>
      <c r="E143" s="194">
        <v>0</v>
      </c>
      <c r="F143" s="239">
        <v>0</v>
      </c>
      <c r="G143" s="239">
        <v>1250</v>
      </c>
      <c r="H143" s="239">
        <v>14714462.700000001</v>
      </c>
      <c r="I143" s="91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193">
        <v>0</v>
      </c>
      <c r="P143" s="32">
        <v>0</v>
      </c>
      <c r="Q143" s="32">
        <v>0</v>
      </c>
      <c r="R143" s="32">
        <v>0</v>
      </c>
      <c r="S143" s="44"/>
    </row>
    <row r="144" spans="1:19" s="33" customFormat="1" ht="15.75" x14ac:dyDescent="0.25">
      <c r="A144" s="34">
        <f t="shared" si="14"/>
        <v>17</v>
      </c>
      <c r="B144" s="198" t="s">
        <v>200</v>
      </c>
      <c r="C144" s="239">
        <v>570911</v>
      </c>
      <c r="D144" s="239">
        <v>570911</v>
      </c>
      <c r="E144" s="194">
        <v>0</v>
      </c>
      <c r="F144" s="239">
        <v>0</v>
      </c>
      <c r="G144" s="239">
        <v>0</v>
      </c>
      <c r="H144" s="239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193">
        <v>0</v>
      </c>
      <c r="P144" s="32">
        <v>0</v>
      </c>
      <c r="Q144" s="32">
        <v>0</v>
      </c>
      <c r="R144" s="32">
        <v>0</v>
      </c>
      <c r="S144" s="44"/>
    </row>
    <row r="145" spans="1:19" s="33" customFormat="1" ht="15.75" x14ac:dyDescent="0.25">
      <c r="A145" s="34">
        <f t="shared" si="14"/>
        <v>18</v>
      </c>
      <c r="B145" s="198" t="s">
        <v>177</v>
      </c>
      <c r="C145" s="239">
        <v>12101991.299999999</v>
      </c>
      <c r="D145" s="239">
        <v>0</v>
      </c>
      <c r="E145" s="194">
        <v>0</v>
      </c>
      <c r="F145" s="239">
        <v>0</v>
      </c>
      <c r="G145" s="239">
        <v>1537.7</v>
      </c>
      <c r="H145" s="239">
        <v>12101991.299999999</v>
      </c>
      <c r="I145" s="91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193">
        <v>0</v>
      </c>
      <c r="P145" s="32">
        <v>0</v>
      </c>
      <c r="Q145" s="32">
        <v>0</v>
      </c>
      <c r="R145" s="32">
        <v>0</v>
      </c>
      <c r="S145" s="44"/>
    </row>
    <row r="146" spans="1:19" s="33" customFormat="1" ht="15.75" x14ac:dyDescent="0.25">
      <c r="A146" s="34">
        <f t="shared" si="14"/>
        <v>19</v>
      </c>
      <c r="B146" s="198" t="s">
        <v>267</v>
      </c>
      <c r="C146" s="239">
        <v>868816</v>
      </c>
      <c r="D146" s="239">
        <v>0</v>
      </c>
      <c r="E146" s="194">
        <v>0</v>
      </c>
      <c r="F146" s="239">
        <v>0</v>
      </c>
      <c r="G146" s="239">
        <v>1577.3</v>
      </c>
      <c r="H146" s="239">
        <v>868816</v>
      </c>
      <c r="I146" s="91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193">
        <v>0</v>
      </c>
      <c r="P146" s="32">
        <v>0</v>
      </c>
      <c r="Q146" s="32">
        <v>0</v>
      </c>
      <c r="R146" s="32">
        <v>0</v>
      </c>
      <c r="S146" s="44"/>
    </row>
    <row r="147" spans="1:19" s="33" customFormat="1" ht="15.75" x14ac:dyDescent="0.25">
      <c r="A147" s="34">
        <f t="shared" si="14"/>
        <v>20</v>
      </c>
      <c r="B147" s="198" t="s">
        <v>196</v>
      </c>
      <c r="C147" s="239">
        <v>3433336.2</v>
      </c>
      <c r="D147" s="239">
        <v>0</v>
      </c>
      <c r="E147" s="194">
        <v>0</v>
      </c>
      <c r="F147" s="239">
        <v>0</v>
      </c>
      <c r="G147" s="239">
        <v>790</v>
      </c>
      <c r="H147" s="239">
        <v>3433336.2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193">
        <v>0</v>
      </c>
      <c r="P147" s="32">
        <v>0</v>
      </c>
      <c r="Q147" s="32">
        <v>0</v>
      </c>
      <c r="R147" s="32">
        <v>0</v>
      </c>
      <c r="S147" s="44"/>
    </row>
    <row r="148" spans="1:19" s="33" customFormat="1" ht="15.75" x14ac:dyDescent="0.25">
      <c r="A148" s="34">
        <f t="shared" si="14"/>
        <v>21</v>
      </c>
      <c r="B148" s="198" t="s">
        <v>247</v>
      </c>
      <c r="C148" s="239">
        <v>6620296.4000000004</v>
      </c>
      <c r="D148" s="239">
        <v>0</v>
      </c>
      <c r="E148" s="194">
        <v>0</v>
      </c>
      <c r="F148" s="239">
        <v>0</v>
      </c>
      <c r="G148" s="239">
        <v>1453</v>
      </c>
      <c r="H148" s="239">
        <v>6620296.4000000004</v>
      </c>
      <c r="I148" s="91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193">
        <v>0</v>
      </c>
      <c r="P148" s="32">
        <v>0</v>
      </c>
      <c r="Q148" s="32">
        <v>0</v>
      </c>
      <c r="R148" s="32">
        <v>0</v>
      </c>
      <c r="S148" s="44"/>
    </row>
    <row r="149" spans="1:19" s="33" customFormat="1" ht="15.75" x14ac:dyDescent="0.25">
      <c r="A149" s="34">
        <f t="shared" si="14"/>
        <v>22</v>
      </c>
      <c r="B149" s="198" t="s">
        <v>178</v>
      </c>
      <c r="C149" s="239">
        <v>1772868.59</v>
      </c>
      <c r="D149" s="239">
        <v>0</v>
      </c>
      <c r="E149" s="194">
        <v>0</v>
      </c>
      <c r="F149" s="239">
        <v>0</v>
      </c>
      <c r="G149" s="239">
        <v>533</v>
      </c>
      <c r="H149" s="239">
        <v>1772868.59</v>
      </c>
      <c r="I149" s="91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193">
        <v>0</v>
      </c>
      <c r="P149" s="32">
        <v>0</v>
      </c>
      <c r="Q149" s="32">
        <v>0</v>
      </c>
      <c r="R149" s="32">
        <v>0</v>
      </c>
      <c r="S149" s="44"/>
    </row>
    <row r="150" spans="1:19" s="33" customFormat="1" ht="15.75" x14ac:dyDescent="0.25">
      <c r="A150" s="34">
        <f t="shared" si="14"/>
        <v>23</v>
      </c>
      <c r="B150" s="198" t="s">
        <v>199</v>
      </c>
      <c r="C150" s="239">
        <v>6462849.2000000002</v>
      </c>
      <c r="D150" s="239">
        <v>0</v>
      </c>
      <c r="E150" s="194">
        <v>0</v>
      </c>
      <c r="F150" s="239">
        <v>0</v>
      </c>
      <c r="G150" s="239">
        <v>1530</v>
      </c>
      <c r="H150" s="239">
        <v>6462849.2000000002</v>
      </c>
      <c r="I150" s="91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193">
        <v>0</v>
      </c>
      <c r="P150" s="32">
        <v>0</v>
      </c>
      <c r="Q150" s="32">
        <v>0</v>
      </c>
      <c r="R150" s="32">
        <v>0</v>
      </c>
      <c r="S150" s="44"/>
    </row>
    <row r="151" spans="1:19" s="33" customFormat="1" ht="15.75" x14ac:dyDescent="0.25">
      <c r="A151" s="34">
        <f t="shared" si="14"/>
        <v>24</v>
      </c>
      <c r="B151" s="198" t="s">
        <v>179</v>
      </c>
      <c r="C151" s="239">
        <v>2224802</v>
      </c>
      <c r="D151" s="239">
        <v>0</v>
      </c>
      <c r="E151" s="194">
        <v>0</v>
      </c>
      <c r="F151" s="239">
        <v>0</v>
      </c>
      <c r="G151" s="239">
        <v>1253</v>
      </c>
      <c r="H151" s="239">
        <v>2224802</v>
      </c>
      <c r="I151" s="91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193">
        <v>0</v>
      </c>
      <c r="P151" s="32">
        <v>0</v>
      </c>
      <c r="Q151" s="32">
        <v>0</v>
      </c>
      <c r="R151" s="32">
        <v>0</v>
      </c>
      <c r="S151" s="44"/>
    </row>
    <row r="152" spans="1:19" s="33" customFormat="1" ht="15.75" x14ac:dyDescent="0.25">
      <c r="A152" s="34">
        <f t="shared" si="14"/>
        <v>25</v>
      </c>
      <c r="B152" s="198" t="s">
        <v>248</v>
      </c>
      <c r="C152" s="239">
        <v>7851146.8000000007</v>
      </c>
      <c r="D152" s="239">
        <v>0</v>
      </c>
      <c r="E152" s="194">
        <v>0</v>
      </c>
      <c r="F152" s="239">
        <v>0</v>
      </c>
      <c r="G152" s="239">
        <v>0</v>
      </c>
      <c r="H152" s="239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54</v>
      </c>
      <c r="N152" s="91">
        <v>7851146.8000000007</v>
      </c>
      <c r="O152" s="193">
        <v>0</v>
      </c>
      <c r="P152" s="32">
        <v>0</v>
      </c>
      <c r="Q152" s="32">
        <v>0</v>
      </c>
      <c r="R152" s="32">
        <v>0</v>
      </c>
      <c r="S152" s="44"/>
    </row>
    <row r="153" spans="1:19" s="33" customFormat="1" ht="15.75" x14ac:dyDescent="0.25">
      <c r="A153" s="34">
        <f t="shared" si="14"/>
        <v>26</v>
      </c>
      <c r="B153" s="198" t="s">
        <v>190</v>
      </c>
      <c r="C153" s="239">
        <v>7510763.3999999994</v>
      </c>
      <c r="D153" s="239">
        <v>0</v>
      </c>
      <c r="E153" s="194">
        <v>0</v>
      </c>
      <c r="F153" s="239">
        <v>0</v>
      </c>
      <c r="G153" s="239">
        <v>0</v>
      </c>
      <c r="H153" s="239">
        <v>0</v>
      </c>
      <c r="I153" s="91">
        <v>804</v>
      </c>
      <c r="J153" s="91">
        <v>285320.59999999998</v>
      </c>
      <c r="K153" s="91">
        <v>0</v>
      </c>
      <c r="L153" s="91">
        <v>0</v>
      </c>
      <c r="M153" s="91">
        <v>30.6</v>
      </c>
      <c r="N153" s="91">
        <v>7225442.7999999998</v>
      </c>
      <c r="O153" s="193">
        <v>0</v>
      </c>
      <c r="P153" s="32">
        <v>0</v>
      </c>
      <c r="Q153" s="32">
        <v>0</v>
      </c>
      <c r="R153" s="32">
        <v>0</v>
      </c>
      <c r="S153" s="44"/>
    </row>
    <row r="154" spans="1:19" s="33" customFormat="1" ht="15.75" x14ac:dyDescent="0.25">
      <c r="A154" s="34">
        <f t="shared" si="14"/>
        <v>27</v>
      </c>
      <c r="B154" s="198" t="s">
        <v>188</v>
      </c>
      <c r="C154" s="239">
        <v>1486000</v>
      </c>
      <c r="D154" s="239">
        <v>0</v>
      </c>
      <c r="E154" s="194">
        <v>0</v>
      </c>
      <c r="F154" s="239">
        <v>0</v>
      </c>
      <c r="G154" s="239">
        <v>688.2</v>
      </c>
      <c r="H154" s="239">
        <v>1486000</v>
      </c>
      <c r="I154" s="91">
        <v>0</v>
      </c>
      <c r="J154" s="91">
        <v>0</v>
      </c>
      <c r="K154" s="91">
        <v>0</v>
      </c>
      <c r="L154" s="91">
        <v>0</v>
      </c>
      <c r="M154" s="91">
        <v>0</v>
      </c>
      <c r="N154" s="91">
        <v>0</v>
      </c>
      <c r="O154" s="193">
        <v>0</v>
      </c>
      <c r="P154" s="32">
        <v>0</v>
      </c>
      <c r="Q154" s="32">
        <v>0</v>
      </c>
      <c r="R154" s="32">
        <v>0</v>
      </c>
      <c r="S154" s="44"/>
    </row>
    <row r="155" spans="1:19" s="33" customFormat="1" ht="15.75" x14ac:dyDescent="0.25">
      <c r="A155" s="34">
        <f t="shared" si="14"/>
        <v>28</v>
      </c>
      <c r="B155" s="208" t="s">
        <v>197</v>
      </c>
      <c r="C155" s="239">
        <v>2054000</v>
      </c>
      <c r="D155" s="239">
        <v>0</v>
      </c>
      <c r="E155" s="194">
        <v>0</v>
      </c>
      <c r="F155" s="239">
        <v>0</v>
      </c>
      <c r="G155" s="239">
        <v>1315</v>
      </c>
      <c r="H155" s="239">
        <v>2054000</v>
      </c>
      <c r="I155" s="91">
        <v>0</v>
      </c>
      <c r="J155" s="91">
        <v>0</v>
      </c>
      <c r="K155" s="91">
        <v>0</v>
      </c>
      <c r="L155" s="91">
        <v>0</v>
      </c>
      <c r="M155" s="91">
        <v>0</v>
      </c>
      <c r="N155" s="91">
        <v>0</v>
      </c>
      <c r="O155" s="193">
        <v>0</v>
      </c>
      <c r="P155" s="32">
        <v>0</v>
      </c>
      <c r="Q155" s="32">
        <v>0</v>
      </c>
      <c r="R155" s="32">
        <v>0</v>
      </c>
      <c r="S155" s="44"/>
    </row>
    <row r="156" spans="1:19" s="33" customFormat="1" ht="15.75" x14ac:dyDescent="0.25">
      <c r="A156" s="34">
        <f t="shared" si="14"/>
        <v>29</v>
      </c>
      <c r="B156" s="208" t="s">
        <v>268</v>
      </c>
      <c r="C156" s="239">
        <v>5498164.9000000004</v>
      </c>
      <c r="D156" s="239">
        <v>0</v>
      </c>
      <c r="E156" s="194">
        <v>0</v>
      </c>
      <c r="F156" s="239">
        <v>0</v>
      </c>
      <c r="G156" s="239">
        <v>656.9</v>
      </c>
      <c r="H156" s="239">
        <v>2840361.3000000003</v>
      </c>
      <c r="I156" s="91">
        <v>0</v>
      </c>
      <c r="J156" s="91">
        <v>0</v>
      </c>
      <c r="K156" s="91">
        <v>0</v>
      </c>
      <c r="L156" s="91">
        <v>0</v>
      </c>
      <c r="M156" s="91">
        <v>10.1</v>
      </c>
      <c r="N156" s="91">
        <v>2657803.6</v>
      </c>
      <c r="O156" s="193">
        <v>0</v>
      </c>
      <c r="P156" s="32">
        <v>0</v>
      </c>
      <c r="Q156" s="32">
        <v>0</v>
      </c>
      <c r="R156" s="32">
        <v>0</v>
      </c>
      <c r="S156" s="44"/>
    </row>
    <row r="157" spans="1:19" s="33" customFormat="1" ht="15.75" x14ac:dyDescent="0.25">
      <c r="A157" s="34">
        <f t="shared" si="14"/>
        <v>30</v>
      </c>
      <c r="B157" s="208" t="s">
        <v>180</v>
      </c>
      <c r="C157" s="239">
        <v>5567347.5999999996</v>
      </c>
      <c r="D157" s="239">
        <v>0</v>
      </c>
      <c r="E157" s="194">
        <v>0</v>
      </c>
      <c r="F157" s="239">
        <v>0</v>
      </c>
      <c r="G157" s="239">
        <v>638</v>
      </c>
      <c r="H157" s="239">
        <v>2876101.1999999997</v>
      </c>
      <c r="I157" s="91">
        <v>0</v>
      </c>
      <c r="J157" s="91">
        <v>0</v>
      </c>
      <c r="K157" s="91">
        <v>0</v>
      </c>
      <c r="L157" s="91">
        <v>0</v>
      </c>
      <c r="M157" s="91">
        <v>10.1</v>
      </c>
      <c r="N157" s="91">
        <v>2691246.4</v>
      </c>
      <c r="O157" s="193">
        <v>0</v>
      </c>
      <c r="P157" s="32">
        <v>0</v>
      </c>
      <c r="Q157" s="32">
        <v>0</v>
      </c>
      <c r="R157" s="32">
        <v>0</v>
      </c>
      <c r="S157" s="44"/>
    </row>
    <row r="158" spans="1:19" s="33" customFormat="1" ht="15.75" x14ac:dyDescent="0.25">
      <c r="A158" s="34">
        <f t="shared" si="14"/>
        <v>31</v>
      </c>
      <c r="B158" s="208" t="s">
        <v>181</v>
      </c>
      <c r="C158" s="239">
        <v>5333763</v>
      </c>
      <c r="D158" s="239">
        <v>0</v>
      </c>
      <c r="E158" s="194">
        <v>0</v>
      </c>
      <c r="F158" s="239">
        <v>0</v>
      </c>
      <c r="G158" s="239">
        <v>639.4</v>
      </c>
      <c r="H158" s="239">
        <v>2755431</v>
      </c>
      <c r="I158" s="91">
        <v>0</v>
      </c>
      <c r="J158" s="91">
        <v>0</v>
      </c>
      <c r="K158" s="91">
        <v>0</v>
      </c>
      <c r="L158" s="91">
        <v>0</v>
      </c>
      <c r="M158" s="91">
        <v>10.77</v>
      </c>
      <c r="N158" s="91">
        <v>2578332</v>
      </c>
      <c r="O158" s="193">
        <v>0</v>
      </c>
      <c r="P158" s="32">
        <v>0</v>
      </c>
      <c r="Q158" s="32">
        <v>0</v>
      </c>
      <c r="R158" s="32">
        <v>0</v>
      </c>
      <c r="S158" s="44"/>
    </row>
    <row r="159" spans="1:19" s="33" customFormat="1" ht="31.5" x14ac:dyDescent="0.25">
      <c r="A159" s="34">
        <f t="shared" si="14"/>
        <v>32</v>
      </c>
      <c r="B159" s="208" t="s">
        <v>250</v>
      </c>
      <c r="C159" s="239">
        <v>10115928.9</v>
      </c>
      <c r="D159" s="239">
        <v>0</v>
      </c>
      <c r="E159" s="194">
        <v>0</v>
      </c>
      <c r="F159" s="239">
        <v>0</v>
      </c>
      <c r="G159" s="239">
        <v>850</v>
      </c>
      <c r="H159" s="239">
        <v>10115928.9</v>
      </c>
      <c r="I159" s="91">
        <v>0</v>
      </c>
      <c r="J159" s="91">
        <v>0</v>
      </c>
      <c r="K159" s="91">
        <v>0</v>
      </c>
      <c r="L159" s="91">
        <v>0</v>
      </c>
      <c r="M159" s="91">
        <v>0</v>
      </c>
      <c r="N159" s="91">
        <v>0</v>
      </c>
      <c r="O159" s="193">
        <v>0</v>
      </c>
      <c r="P159" s="32">
        <v>0</v>
      </c>
      <c r="Q159" s="32">
        <v>0</v>
      </c>
      <c r="R159" s="32">
        <v>0</v>
      </c>
      <c r="S159" s="44"/>
    </row>
    <row r="160" spans="1:19" s="33" customFormat="1" ht="15.75" x14ac:dyDescent="0.25">
      <c r="A160" s="34">
        <f t="shared" si="14"/>
        <v>33</v>
      </c>
      <c r="B160" s="208" t="s">
        <v>251</v>
      </c>
      <c r="C160" s="239">
        <v>8652729.2000000011</v>
      </c>
      <c r="D160" s="239">
        <v>0</v>
      </c>
      <c r="E160" s="194">
        <v>0</v>
      </c>
      <c r="F160" s="239">
        <v>0</v>
      </c>
      <c r="G160" s="239">
        <v>0</v>
      </c>
      <c r="H160" s="239">
        <v>0</v>
      </c>
      <c r="I160" s="91">
        <v>0</v>
      </c>
      <c r="J160" s="91">
        <v>0</v>
      </c>
      <c r="K160" s="91">
        <v>2192</v>
      </c>
      <c r="L160" s="91">
        <v>8652729.2000000011</v>
      </c>
      <c r="M160" s="91"/>
      <c r="N160" s="91"/>
      <c r="O160" s="193"/>
      <c r="P160" s="32"/>
      <c r="Q160" s="32"/>
      <c r="R160" s="32"/>
      <c r="S160" s="44"/>
    </row>
    <row r="161" spans="1:19" s="33" customFormat="1" ht="15.75" x14ac:dyDescent="0.25">
      <c r="A161" s="34">
        <f t="shared" si="14"/>
        <v>34</v>
      </c>
      <c r="B161" s="208" t="s">
        <v>198</v>
      </c>
      <c r="C161" s="239">
        <v>2420000</v>
      </c>
      <c r="D161" s="239">
        <v>0</v>
      </c>
      <c r="E161" s="194">
        <v>0</v>
      </c>
      <c r="F161" s="239">
        <v>0</v>
      </c>
      <c r="G161" s="239">
        <v>1350</v>
      </c>
      <c r="H161" s="239">
        <v>2420000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193"/>
      <c r="P161" s="32"/>
      <c r="Q161" s="32"/>
      <c r="R161" s="32"/>
      <c r="S161" s="44"/>
    </row>
    <row r="162" spans="1:19" s="33" customFormat="1" ht="15.75" x14ac:dyDescent="0.25">
      <c r="A162" s="34">
        <f t="shared" si="14"/>
        <v>35</v>
      </c>
      <c r="B162" s="208" t="s">
        <v>252</v>
      </c>
      <c r="C162" s="239">
        <v>9626358.7999999989</v>
      </c>
      <c r="D162" s="239">
        <v>0</v>
      </c>
      <c r="E162" s="194">
        <v>0</v>
      </c>
      <c r="F162" s="239">
        <v>0</v>
      </c>
      <c r="G162" s="239">
        <v>1092.9000000000001</v>
      </c>
      <c r="H162" s="239">
        <v>9626358.7999999989</v>
      </c>
      <c r="I162" s="91">
        <v>0</v>
      </c>
      <c r="J162" s="91">
        <v>0</v>
      </c>
      <c r="K162" s="91">
        <v>0</v>
      </c>
      <c r="L162" s="91">
        <v>0</v>
      </c>
      <c r="M162" s="91">
        <v>0</v>
      </c>
      <c r="N162" s="91">
        <v>0</v>
      </c>
      <c r="O162" s="193">
        <v>0</v>
      </c>
      <c r="P162" s="32">
        <v>0</v>
      </c>
      <c r="Q162" s="32">
        <v>0</v>
      </c>
      <c r="R162" s="32">
        <v>0</v>
      </c>
      <c r="S162" s="44"/>
    </row>
    <row r="163" spans="1:19" s="33" customFormat="1" ht="15.75" x14ac:dyDescent="0.25">
      <c r="A163" s="46">
        <f t="shared" si="14"/>
        <v>36</v>
      </c>
      <c r="B163" s="208" t="s">
        <v>201</v>
      </c>
      <c r="C163" s="239">
        <v>2395367.7000000002</v>
      </c>
      <c r="D163" s="239">
        <v>0</v>
      </c>
      <c r="E163" s="194">
        <v>0</v>
      </c>
      <c r="F163" s="239">
        <v>0</v>
      </c>
      <c r="G163" s="239">
        <v>1135</v>
      </c>
      <c r="H163" s="239">
        <v>2395367.7000000002</v>
      </c>
      <c r="I163" s="91">
        <v>0</v>
      </c>
      <c r="J163" s="91">
        <v>0</v>
      </c>
      <c r="K163" s="91">
        <v>0</v>
      </c>
      <c r="L163" s="91">
        <v>0</v>
      </c>
      <c r="M163" s="91">
        <v>0</v>
      </c>
      <c r="N163" s="91">
        <v>0</v>
      </c>
      <c r="O163" s="193"/>
      <c r="P163" s="32"/>
      <c r="Q163" s="32"/>
      <c r="R163" s="32"/>
      <c r="S163" s="44"/>
    </row>
    <row r="164" spans="1:19" s="33" customFormat="1" ht="15.75" x14ac:dyDescent="0.25">
      <c r="A164" s="46">
        <f t="shared" si="14"/>
        <v>37</v>
      </c>
      <c r="B164" s="210" t="s">
        <v>253</v>
      </c>
      <c r="C164" s="239">
        <v>260000</v>
      </c>
      <c r="D164" s="239">
        <v>0</v>
      </c>
      <c r="E164" s="194">
        <v>0</v>
      </c>
      <c r="F164" s="239">
        <v>0</v>
      </c>
      <c r="G164" s="239">
        <v>0</v>
      </c>
      <c r="H164" s="239">
        <v>0</v>
      </c>
      <c r="I164" s="91">
        <v>0</v>
      </c>
      <c r="J164" s="91">
        <v>0</v>
      </c>
      <c r="K164" s="205">
        <v>5017.8999999999996</v>
      </c>
      <c r="L164" s="205">
        <v>260000</v>
      </c>
      <c r="M164" s="91">
        <v>0</v>
      </c>
      <c r="N164" s="91">
        <v>0</v>
      </c>
      <c r="O164" s="193"/>
      <c r="P164" s="32"/>
      <c r="Q164" s="32"/>
      <c r="R164" s="32"/>
      <c r="S164" s="44"/>
    </row>
    <row r="165" spans="1:19" s="33" customFormat="1" ht="15.75" x14ac:dyDescent="0.25">
      <c r="A165" s="46">
        <f t="shared" si="14"/>
        <v>38</v>
      </c>
      <c r="B165" s="210" t="s">
        <v>269</v>
      </c>
      <c r="C165" s="239">
        <v>1774985.6</v>
      </c>
      <c r="D165" s="239">
        <v>0</v>
      </c>
      <c r="E165" s="194">
        <v>0</v>
      </c>
      <c r="F165" s="239">
        <v>0</v>
      </c>
      <c r="G165" s="239">
        <v>0</v>
      </c>
      <c r="H165" s="239">
        <v>0</v>
      </c>
      <c r="I165" s="91">
        <v>0</v>
      </c>
      <c r="J165" s="91">
        <v>0</v>
      </c>
      <c r="K165" s="91">
        <v>0</v>
      </c>
      <c r="L165" s="91">
        <v>0</v>
      </c>
      <c r="M165" s="205">
        <v>9.84</v>
      </c>
      <c r="N165" s="205">
        <v>1774985.6</v>
      </c>
      <c r="O165" s="193"/>
      <c r="P165" s="32"/>
      <c r="Q165" s="32"/>
      <c r="R165" s="32"/>
      <c r="S165" s="44"/>
    </row>
    <row r="166" spans="1:19" s="33" customFormat="1" ht="15.75" x14ac:dyDescent="0.25">
      <c r="A166" s="46">
        <f t="shared" si="14"/>
        <v>39</v>
      </c>
      <c r="B166" s="210" t="s">
        <v>255</v>
      </c>
      <c r="C166" s="91">
        <v>1799078.8</v>
      </c>
      <c r="D166" s="91">
        <v>0</v>
      </c>
      <c r="E166" s="194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  <c r="L166" s="91">
        <v>0</v>
      </c>
      <c r="M166" s="205">
        <v>9.6</v>
      </c>
      <c r="N166" s="205">
        <v>1799078.8</v>
      </c>
      <c r="O166" s="193"/>
      <c r="P166" s="32"/>
      <c r="Q166" s="32"/>
      <c r="R166" s="32"/>
      <c r="S166" s="44"/>
    </row>
    <row r="167" spans="1:19" s="33" customFormat="1" ht="15.75" x14ac:dyDescent="0.25">
      <c r="A167" s="46">
        <f t="shared" si="14"/>
        <v>40</v>
      </c>
      <c r="B167" s="210" t="s">
        <v>256</v>
      </c>
      <c r="C167" s="91">
        <v>1536431.4000000001</v>
      </c>
      <c r="D167" s="91">
        <v>0</v>
      </c>
      <c r="E167" s="194">
        <v>0</v>
      </c>
      <c r="F167" s="91">
        <v>0</v>
      </c>
      <c r="G167" s="205">
        <v>340.1</v>
      </c>
      <c r="H167" s="205">
        <v>1536431.4000000001</v>
      </c>
      <c r="I167" s="91">
        <v>0</v>
      </c>
      <c r="J167" s="91">
        <v>0</v>
      </c>
      <c r="K167" s="91">
        <v>0</v>
      </c>
      <c r="L167" s="91">
        <v>0</v>
      </c>
      <c r="M167" s="91">
        <v>0</v>
      </c>
      <c r="N167" s="91">
        <v>0</v>
      </c>
      <c r="O167" s="193"/>
      <c r="P167" s="32"/>
      <c r="Q167" s="32"/>
      <c r="R167" s="32"/>
      <c r="S167" s="44"/>
    </row>
    <row r="168" spans="1:19" s="33" customFormat="1" ht="15.75" x14ac:dyDescent="0.25">
      <c r="A168" s="46">
        <f t="shared" si="14"/>
        <v>41</v>
      </c>
      <c r="B168" s="210" t="s">
        <v>270</v>
      </c>
      <c r="C168" s="91">
        <v>1046795.6000000001</v>
      </c>
      <c r="D168" s="91">
        <v>0</v>
      </c>
      <c r="E168" s="194">
        <v>0</v>
      </c>
      <c r="F168" s="91">
        <v>0</v>
      </c>
      <c r="G168" s="91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0</v>
      </c>
      <c r="M168" s="205">
        <v>6.8</v>
      </c>
      <c r="N168" s="205">
        <v>1046795.6000000001</v>
      </c>
      <c r="O168" s="193"/>
      <c r="P168" s="32"/>
      <c r="Q168" s="32"/>
      <c r="R168" s="32"/>
      <c r="S168" s="44"/>
    </row>
    <row r="169" spans="1:19" s="33" customFormat="1" ht="15.75" x14ac:dyDescent="0.25">
      <c r="A169" s="46">
        <f t="shared" si="14"/>
        <v>42</v>
      </c>
      <c r="B169" s="210" t="s">
        <v>204</v>
      </c>
      <c r="C169" s="91">
        <v>4861737.8</v>
      </c>
      <c r="D169" s="91">
        <v>4861737.8</v>
      </c>
      <c r="E169" s="194">
        <v>0</v>
      </c>
      <c r="F169" s="91">
        <v>0</v>
      </c>
      <c r="G169" s="91">
        <v>0</v>
      </c>
      <c r="H169" s="91">
        <v>0</v>
      </c>
      <c r="I169" s="91">
        <v>0</v>
      </c>
      <c r="J169" s="91">
        <v>0</v>
      </c>
      <c r="K169" s="91">
        <v>0</v>
      </c>
      <c r="L169" s="91">
        <v>0</v>
      </c>
      <c r="M169" s="91">
        <v>0</v>
      </c>
      <c r="N169" s="91">
        <v>0</v>
      </c>
      <c r="O169" s="193"/>
      <c r="P169" s="32"/>
      <c r="Q169" s="32"/>
      <c r="R169" s="32"/>
      <c r="S169" s="44"/>
    </row>
    <row r="170" spans="1:19" s="33" customFormat="1" ht="15.75" x14ac:dyDescent="0.25">
      <c r="A170" s="46">
        <f t="shared" si="14"/>
        <v>43</v>
      </c>
      <c r="B170" s="210" t="s">
        <v>183</v>
      </c>
      <c r="C170" s="91">
        <v>1100000</v>
      </c>
      <c r="D170" s="91">
        <v>1100000</v>
      </c>
      <c r="E170" s="194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193"/>
      <c r="P170" s="32"/>
      <c r="Q170" s="32"/>
      <c r="R170" s="32"/>
      <c r="S170" s="44"/>
    </row>
    <row r="171" spans="1:19" s="33" customFormat="1" ht="15.75" x14ac:dyDescent="0.25">
      <c r="A171" s="46">
        <f t="shared" si="14"/>
        <v>44</v>
      </c>
      <c r="B171" s="210" t="s">
        <v>258</v>
      </c>
      <c r="C171" s="91">
        <v>6689463.6000000006</v>
      </c>
      <c r="D171" s="91">
        <v>0</v>
      </c>
      <c r="E171" s="194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205">
        <v>2073</v>
      </c>
      <c r="L171" s="205">
        <v>6689463.6000000006</v>
      </c>
      <c r="M171" s="91">
        <v>0</v>
      </c>
      <c r="N171" s="91">
        <v>0</v>
      </c>
      <c r="O171" s="193"/>
      <c r="P171" s="32"/>
      <c r="Q171" s="32"/>
      <c r="R171" s="32"/>
      <c r="S171" s="44"/>
    </row>
    <row r="172" spans="1:19" s="33" customFormat="1" ht="15.75" x14ac:dyDescent="0.25">
      <c r="A172" s="46">
        <f t="shared" si="14"/>
        <v>45</v>
      </c>
      <c r="B172" s="210" t="s">
        <v>271</v>
      </c>
      <c r="C172" s="91">
        <v>2753342.3000000003</v>
      </c>
      <c r="D172" s="91">
        <v>0</v>
      </c>
      <c r="E172" s="194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205">
        <v>1264</v>
      </c>
      <c r="L172" s="205">
        <v>2753342.3000000003</v>
      </c>
      <c r="M172" s="91">
        <v>0</v>
      </c>
      <c r="N172" s="91">
        <v>0</v>
      </c>
      <c r="O172" s="193"/>
      <c r="P172" s="32"/>
      <c r="Q172" s="32"/>
      <c r="R172" s="32"/>
      <c r="S172" s="44"/>
    </row>
    <row r="173" spans="1:19" s="33" customFormat="1" ht="15.75" x14ac:dyDescent="0.25">
      <c r="A173" s="46">
        <f t="shared" si="14"/>
        <v>46</v>
      </c>
      <c r="B173" s="210" t="s">
        <v>185</v>
      </c>
      <c r="C173" s="91">
        <v>1583241.08</v>
      </c>
      <c r="D173" s="91">
        <v>0</v>
      </c>
      <c r="E173" s="194">
        <v>0</v>
      </c>
      <c r="F173" s="91">
        <v>0</v>
      </c>
      <c r="G173" s="205">
        <v>575</v>
      </c>
      <c r="H173" s="91">
        <v>1583241.08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193"/>
      <c r="P173" s="32"/>
      <c r="Q173" s="32"/>
      <c r="R173" s="32"/>
      <c r="S173" s="44"/>
    </row>
    <row r="174" spans="1:19" s="33" customFormat="1" ht="15.75" x14ac:dyDescent="0.25">
      <c r="A174" s="46">
        <f t="shared" si="14"/>
        <v>47</v>
      </c>
      <c r="B174" s="210" t="s">
        <v>260</v>
      </c>
      <c r="C174" s="91">
        <v>4485972</v>
      </c>
      <c r="D174" s="91">
        <v>4485972</v>
      </c>
      <c r="E174" s="194">
        <v>0</v>
      </c>
      <c r="F174" s="91">
        <v>0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1">
        <v>0</v>
      </c>
      <c r="O174" s="193"/>
      <c r="P174" s="32"/>
      <c r="Q174" s="32"/>
      <c r="R174" s="32"/>
      <c r="S174" s="44"/>
    </row>
    <row r="175" spans="1:19" s="33" customFormat="1" ht="15.75" x14ac:dyDescent="0.25">
      <c r="A175" s="46">
        <f t="shared" si="14"/>
        <v>48</v>
      </c>
      <c r="B175" s="210" t="s">
        <v>186</v>
      </c>
      <c r="C175" s="91">
        <v>12436667.1</v>
      </c>
      <c r="D175" s="91">
        <v>5935413.6000000006</v>
      </c>
      <c r="E175" s="194">
        <v>0</v>
      </c>
      <c r="F175" s="91">
        <v>0</v>
      </c>
      <c r="G175" s="91">
        <v>0</v>
      </c>
      <c r="H175" s="91">
        <v>0</v>
      </c>
      <c r="I175" s="91">
        <v>0</v>
      </c>
      <c r="J175" s="91">
        <v>0</v>
      </c>
      <c r="K175" s="205">
        <v>1354.9</v>
      </c>
      <c r="L175" s="205">
        <v>2640228.3000000003</v>
      </c>
      <c r="M175" s="205">
        <v>242.5</v>
      </c>
      <c r="N175" s="205">
        <v>3861025.2</v>
      </c>
      <c r="O175" s="193"/>
      <c r="P175" s="32"/>
      <c r="Q175" s="32"/>
      <c r="R175" s="32"/>
      <c r="S175" s="44"/>
    </row>
    <row r="176" spans="1:19" s="33" customFormat="1" ht="15.75" x14ac:dyDescent="0.25">
      <c r="A176" s="46">
        <f t="shared" si="14"/>
        <v>49</v>
      </c>
      <c r="B176" s="210" t="s">
        <v>187</v>
      </c>
      <c r="C176" s="91">
        <v>1951189.6</v>
      </c>
      <c r="D176" s="91">
        <v>0</v>
      </c>
      <c r="E176" s="194">
        <v>0</v>
      </c>
      <c r="F176" s="91">
        <v>0</v>
      </c>
      <c r="G176" s="91">
        <v>0</v>
      </c>
      <c r="H176" s="91">
        <v>0</v>
      </c>
      <c r="I176" s="91">
        <v>0</v>
      </c>
      <c r="J176" s="91">
        <v>0</v>
      </c>
      <c r="K176" s="91">
        <v>0</v>
      </c>
      <c r="L176" s="91">
        <v>0</v>
      </c>
      <c r="M176" s="205">
        <v>27.1</v>
      </c>
      <c r="N176" s="205">
        <v>1951189.6</v>
      </c>
      <c r="O176" s="193"/>
      <c r="P176" s="32"/>
      <c r="Q176" s="32"/>
      <c r="R176" s="32"/>
      <c r="S176" s="44"/>
    </row>
    <row r="177" spans="1:19" s="33" customFormat="1" ht="15.75" x14ac:dyDescent="0.25">
      <c r="A177" s="46">
        <f t="shared" si="14"/>
        <v>50</v>
      </c>
      <c r="B177" s="210" t="s">
        <v>272</v>
      </c>
      <c r="C177" s="91">
        <v>14110704</v>
      </c>
      <c r="D177" s="91">
        <v>0</v>
      </c>
      <c r="E177" s="194">
        <v>0</v>
      </c>
      <c r="F177" s="91">
        <v>0</v>
      </c>
      <c r="G177" s="91">
        <v>0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205">
        <v>84</v>
      </c>
      <c r="N177" s="205">
        <v>14110704</v>
      </c>
      <c r="O177" s="193"/>
      <c r="P177" s="32"/>
      <c r="Q177" s="32"/>
      <c r="R177" s="32"/>
      <c r="S177" s="44"/>
    </row>
    <row r="178" spans="1:19" s="33" customFormat="1" ht="15.75" x14ac:dyDescent="0.25">
      <c r="A178" s="46">
        <f t="shared" si="14"/>
        <v>51</v>
      </c>
      <c r="B178" s="210" t="s">
        <v>205</v>
      </c>
      <c r="C178" s="91">
        <v>39995</v>
      </c>
      <c r="D178" s="91">
        <v>39995</v>
      </c>
      <c r="E178" s="194">
        <v>0</v>
      </c>
      <c r="F178" s="91">
        <v>0</v>
      </c>
      <c r="G178" s="91">
        <v>0</v>
      </c>
      <c r="H178" s="91">
        <v>0</v>
      </c>
      <c r="I178" s="91">
        <v>0</v>
      </c>
      <c r="J178" s="91">
        <v>0</v>
      </c>
      <c r="K178" s="91">
        <v>0</v>
      </c>
      <c r="L178" s="91">
        <v>0</v>
      </c>
      <c r="M178" s="91">
        <v>0</v>
      </c>
      <c r="N178" s="91">
        <v>0</v>
      </c>
      <c r="O178" s="193"/>
      <c r="P178" s="32"/>
      <c r="Q178" s="32"/>
      <c r="R178" s="32"/>
      <c r="S178" s="44"/>
    </row>
    <row r="179" spans="1:19" s="33" customFormat="1" ht="15.75" x14ac:dyDescent="0.25">
      <c r="A179" s="46">
        <f t="shared" si="14"/>
        <v>52</v>
      </c>
      <c r="B179" s="210" t="s">
        <v>262</v>
      </c>
      <c r="C179" s="91">
        <v>2086039.6</v>
      </c>
      <c r="D179" s="91">
        <v>0</v>
      </c>
      <c r="E179" s="194">
        <v>0</v>
      </c>
      <c r="F179" s="91">
        <v>0</v>
      </c>
      <c r="G179" s="91">
        <v>0</v>
      </c>
      <c r="H179" s="91">
        <v>0</v>
      </c>
      <c r="I179" s="91">
        <v>0</v>
      </c>
      <c r="J179" s="91">
        <v>0</v>
      </c>
      <c r="K179" s="91">
        <v>0</v>
      </c>
      <c r="L179" s="91">
        <v>0</v>
      </c>
      <c r="M179" s="205">
        <v>9.4</v>
      </c>
      <c r="N179" s="205">
        <v>2086039.6</v>
      </c>
      <c r="O179" s="193"/>
      <c r="P179" s="32"/>
      <c r="Q179" s="32"/>
      <c r="R179" s="32"/>
      <c r="S179" s="44"/>
    </row>
    <row r="180" spans="1:19" s="33" customFormat="1" ht="15.75" x14ac:dyDescent="0.25">
      <c r="A180" s="46">
        <f t="shared" si="14"/>
        <v>53</v>
      </c>
      <c r="B180" s="210" t="s">
        <v>263</v>
      </c>
      <c r="C180" s="91">
        <v>2131349.2000000002</v>
      </c>
      <c r="D180" s="91">
        <v>0</v>
      </c>
      <c r="E180" s="194">
        <v>0</v>
      </c>
      <c r="F180" s="91">
        <v>0</v>
      </c>
      <c r="G180" s="91">
        <v>0</v>
      </c>
      <c r="H180" s="91">
        <v>0</v>
      </c>
      <c r="I180" s="91">
        <v>0</v>
      </c>
      <c r="J180" s="91">
        <v>0</v>
      </c>
      <c r="K180" s="91">
        <v>0</v>
      </c>
      <c r="L180" s="91">
        <v>0</v>
      </c>
      <c r="M180" s="205">
        <v>9.5</v>
      </c>
      <c r="N180" s="205">
        <v>2131349.2000000002</v>
      </c>
      <c r="O180" s="193"/>
      <c r="P180" s="32"/>
      <c r="Q180" s="32"/>
      <c r="R180" s="32"/>
      <c r="S180" s="44"/>
    </row>
    <row r="181" spans="1:19" s="33" customFormat="1" ht="15.75" x14ac:dyDescent="0.25">
      <c r="A181" s="46">
        <f t="shared" si="14"/>
        <v>54</v>
      </c>
      <c r="B181" s="210" t="s">
        <v>202</v>
      </c>
      <c r="C181" s="91">
        <v>3626473</v>
      </c>
      <c r="D181" s="91">
        <v>1006787</v>
      </c>
      <c r="E181" s="194">
        <v>0</v>
      </c>
      <c r="F181" s="91">
        <v>0</v>
      </c>
      <c r="G181" s="91">
        <v>0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205">
        <v>8.1999999999999993</v>
      </c>
      <c r="N181" s="205">
        <v>2619686</v>
      </c>
      <c r="O181" s="193"/>
      <c r="P181" s="32"/>
      <c r="Q181" s="32"/>
      <c r="R181" s="32"/>
      <c r="S181" s="44"/>
    </row>
    <row r="182" spans="1:19" s="33" customFormat="1" ht="15.75" x14ac:dyDescent="0.25">
      <c r="A182" s="46">
        <f t="shared" si="14"/>
        <v>55</v>
      </c>
      <c r="B182" s="210" t="s">
        <v>264</v>
      </c>
      <c r="C182" s="91">
        <v>7253851.2000000002</v>
      </c>
      <c r="D182" s="91">
        <v>0</v>
      </c>
      <c r="E182" s="194">
        <v>0</v>
      </c>
      <c r="F182" s="91">
        <v>0</v>
      </c>
      <c r="G182" s="91">
        <v>0</v>
      </c>
      <c r="H182" s="91">
        <v>0</v>
      </c>
      <c r="I182" s="91">
        <v>0</v>
      </c>
      <c r="J182" s="91">
        <v>0</v>
      </c>
      <c r="K182" s="91">
        <v>0</v>
      </c>
      <c r="L182" s="91">
        <v>0</v>
      </c>
      <c r="M182" s="205">
        <v>66.2</v>
      </c>
      <c r="N182" s="205">
        <v>7253851.2000000002</v>
      </c>
      <c r="O182" s="193"/>
      <c r="P182" s="32"/>
      <c r="Q182" s="32"/>
      <c r="R182" s="32"/>
      <c r="S182" s="44"/>
    </row>
    <row r="183" spans="1:19" s="33" customFormat="1" ht="15.75" x14ac:dyDescent="0.25">
      <c r="A183" s="46">
        <f t="shared" si="14"/>
        <v>56</v>
      </c>
      <c r="B183" s="210" t="s">
        <v>265</v>
      </c>
      <c r="C183" s="91">
        <v>8229086.4000000004</v>
      </c>
      <c r="D183" s="91">
        <v>0</v>
      </c>
      <c r="E183" s="194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205">
        <v>66.2</v>
      </c>
      <c r="N183" s="205">
        <v>8229086.4000000004</v>
      </c>
      <c r="O183" s="193"/>
      <c r="P183" s="32"/>
      <c r="Q183" s="32"/>
      <c r="R183" s="32"/>
      <c r="S183" s="44"/>
    </row>
    <row r="184" spans="1:19" s="38" customFormat="1" ht="33.75" customHeight="1" x14ac:dyDescent="0.25">
      <c r="A184" s="271" t="s">
        <v>132</v>
      </c>
      <c r="B184" s="278"/>
      <c r="C184" s="191">
        <f>SUM(C185:C187)</f>
        <v>47496812.399999999</v>
      </c>
      <c r="D184" s="195">
        <f t="shared" ref="D184:N184" si="15">SUM(D185:D187)</f>
        <v>0</v>
      </c>
      <c r="E184" s="196">
        <f t="shared" si="15"/>
        <v>0</v>
      </c>
      <c r="F184" s="195">
        <f t="shared" si="15"/>
        <v>0</v>
      </c>
      <c r="G184" s="195">
        <f t="shared" si="15"/>
        <v>2277.12</v>
      </c>
      <c r="H184" s="195">
        <f t="shared" si="15"/>
        <v>8753522.9000000004</v>
      </c>
      <c r="I184" s="195">
        <f t="shared" si="15"/>
        <v>0</v>
      </c>
      <c r="J184" s="195">
        <f t="shared" si="15"/>
        <v>0</v>
      </c>
      <c r="K184" s="195">
        <f t="shared" si="15"/>
        <v>9493.23</v>
      </c>
      <c r="L184" s="195">
        <f t="shared" si="15"/>
        <v>38743289.5</v>
      </c>
      <c r="M184" s="195">
        <f t="shared" si="15"/>
        <v>0</v>
      </c>
      <c r="N184" s="195">
        <f t="shared" si="15"/>
        <v>0</v>
      </c>
      <c r="O184" s="197">
        <v>0</v>
      </c>
      <c r="P184" s="37">
        <v>0</v>
      </c>
      <c r="Q184" s="37">
        <v>0</v>
      </c>
      <c r="R184" s="37">
        <v>0</v>
      </c>
      <c r="S184" s="44"/>
    </row>
    <row r="185" spans="1:19" s="33" customFormat="1" ht="15.75" x14ac:dyDescent="0.25">
      <c r="A185" s="34">
        <v>1</v>
      </c>
      <c r="B185" s="100" t="s">
        <v>129</v>
      </c>
      <c r="C185" s="65">
        <v>26369268.399999999</v>
      </c>
      <c r="D185" s="91">
        <v>0</v>
      </c>
      <c r="E185" s="194">
        <v>0</v>
      </c>
      <c r="F185" s="91">
        <v>0</v>
      </c>
      <c r="G185" s="91">
        <v>2277.12</v>
      </c>
      <c r="H185" s="65">
        <v>8753522.9000000004</v>
      </c>
      <c r="I185" s="91">
        <v>0</v>
      </c>
      <c r="J185" s="91">
        <v>0</v>
      </c>
      <c r="K185" s="91">
        <v>2881.98</v>
      </c>
      <c r="L185" s="91">
        <v>17615745.5</v>
      </c>
      <c r="M185" s="91">
        <v>0</v>
      </c>
      <c r="N185" s="91">
        <v>0</v>
      </c>
      <c r="O185" s="193">
        <v>0</v>
      </c>
      <c r="P185" s="32">
        <v>0</v>
      </c>
      <c r="Q185" s="32">
        <v>0</v>
      </c>
      <c r="R185" s="32">
        <v>0</v>
      </c>
      <c r="S185" s="44"/>
    </row>
    <row r="186" spans="1:19" s="33" customFormat="1" ht="15.75" x14ac:dyDescent="0.25">
      <c r="A186" s="34">
        <v>2</v>
      </c>
      <c r="B186" s="100" t="s">
        <v>130</v>
      </c>
      <c r="C186" s="65">
        <v>10299292</v>
      </c>
      <c r="D186" s="91">
        <v>0</v>
      </c>
      <c r="E186" s="194">
        <v>0</v>
      </c>
      <c r="F186" s="91">
        <v>0</v>
      </c>
      <c r="G186" s="91">
        <v>0</v>
      </c>
      <c r="H186" s="65">
        <v>0</v>
      </c>
      <c r="I186" s="91">
        <v>0</v>
      </c>
      <c r="J186" s="91">
        <v>0</v>
      </c>
      <c r="K186" s="91">
        <v>3304.66</v>
      </c>
      <c r="L186" s="91">
        <v>10299292</v>
      </c>
      <c r="M186" s="91">
        <v>0</v>
      </c>
      <c r="N186" s="91">
        <v>0</v>
      </c>
      <c r="O186" s="193">
        <v>0</v>
      </c>
      <c r="P186" s="32">
        <v>0</v>
      </c>
      <c r="Q186" s="32">
        <v>0</v>
      </c>
      <c r="R186" s="32">
        <v>0</v>
      </c>
      <c r="S186" s="44"/>
    </row>
    <row r="187" spans="1:19" s="33" customFormat="1" ht="15.75" x14ac:dyDescent="0.25">
      <c r="A187" s="34">
        <v>3</v>
      </c>
      <c r="B187" s="100" t="s">
        <v>131</v>
      </c>
      <c r="C187" s="65">
        <v>10828252</v>
      </c>
      <c r="D187" s="91">
        <v>0</v>
      </c>
      <c r="E187" s="194">
        <v>0</v>
      </c>
      <c r="F187" s="91">
        <v>0</v>
      </c>
      <c r="G187" s="91">
        <v>0</v>
      </c>
      <c r="H187" s="65">
        <v>0</v>
      </c>
      <c r="I187" s="91">
        <v>0</v>
      </c>
      <c r="J187" s="91">
        <v>0</v>
      </c>
      <c r="K187" s="91">
        <v>3306.59</v>
      </c>
      <c r="L187" s="91">
        <v>10828252</v>
      </c>
      <c r="M187" s="91">
        <v>0</v>
      </c>
      <c r="N187" s="91">
        <v>0</v>
      </c>
      <c r="O187" s="193">
        <v>0</v>
      </c>
      <c r="P187" s="32">
        <v>0</v>
      </c>
      <c r="Q187" s="32">
        <v>0</v>
      </c>
      <c r="R187" s="32">
        <v>0</v>
      </c>
      <c r="S187" s="44"/>
    </row>
    <row r="188" spans="1:19" s="38" customFormat="1" ht="30.75" customHeight="1" x14ac:dyDescent="0.25">
      <c r="A188" s="279" t="s">
        <v>143</v>
      </c>
      <c r="B188" s="271"/>
      <c r="C188" s="191">
        <f>SUM(C189:C193)</f>
        <v>16078252.9</v>
      </c>
      <c r="D188" s="195">
        <f t="shared" ref="D188:N188" si="16">SUM(D189:D193)</f>
        <v>0</v>
      </c>
      <c r="E188" s="196">
        <f t="shared" si="16"/>
        <v>0</v>
      </c>
      <c r="F188" s="195">
        <f t="shared" si="16"/>
        <v>0</v>
      </c>
      <c r="G188" s="195">
        <f t="shared" si="16"/>
        <v>910</v>
      </c>
      <c r="H188" s="195">
        <f t="shared" si="16"/>
        <v>4188870</v>
      </c>
      <c r="I188" s="195">
        <f t="shared" si="16"/>
        <v>0</v>
      </c>
      <c r="J188" s="195">
        <f t="shared" si="16"/>
        <v>0</v>
      </c>
      <c r="K188" s="195">
        <f t="shared" si="16"/>
        <v>842</v>
      </c>
      <c r="L188" s="195">
        <f t="shared" si="16"/>
        <v>3137438.1</v>
      </c>
      <c r="M188" s="195">
        <f t="shared" si="16"/>
        <v>98.399999999999991</v>
      </c>
      <c r="N188" s="195">
        <f t="shared" si="16"/>
        <v>8751944.8000000007</v>
      </c>
      <c r="O188" s="197">
        <v>0</v>
      </c>
      <c r="P188" s="37">
        <v>0</v>
      </c>
      <c r="Q188" s="37">
        <v>0</v>
      </c>
      <c r="R188" s="37">
        <v>0</v>
      </c>
      <c r="S188" s="44"/>
    </row>
    <row r="189" spans="1:19" s="33" customFormat="1" ht="15.75" x14ac:dyDescent="0.25">
      <c r="A189" s="34">
        <v>1</v>
      </c>
      <c r="B189" s="208" t="s">
        <v>135</v>
      </c>
      <c r="C189" s="65">
        <v>7565041.3999999994</v>
      </c>
      <c r="D189" s="91">
        <v>0</v>
      </c>
      <c r="E189" s="194">
        <v>0</v>
      </c>
      <c r="F189" s="91">
        <v>0</v>
      </c>
      <c r="G189" s="91">
        <v>598</v>
      </c>
      <c r="H189" s="65">
        <v>2937204.9</v>
      </c>
      <c r="I189" s="91">
        <v>0</v>
      </c>
      <c r="J189" s="91">
        <v>0</v>
      </c>
      <c r="K189" s="91">
        <v>472</v>
      </c>
      <c r="L189" s="91">
        <v>1879413.7</v>
      </c>
      <c r="M189" s="91">
        <v>24</v>
      </c>
      <c r="N189" s="91">
        <v>2748422.8</v>
      </c>
      <c r="O189" s="193">
        <v>0</v>
      </c>
      <c r="P189" s="32">
        <v>0</v>
      </c>
      <c r="Q189" s="32">
        <v>0</v>
      </c>
      <c r="R189" s="32">
        <v>0</v>
      </c>
      <c r="S189" s="44"/>
    </row>
    <row r="190" spans="1:19" s="33" customFormat="1" ht="15.75" x14ac:dyDescent="0.25">
      <c r="A190" s="34">
        <v>2</v>
      </c>
      <c r="B190" s="208" t="s">
        <v>136</v>
      </c>
      <c r="C190" s="65">
        <v>2422882.2999999998</v>
      </c>
      <c r="D190" s="91">
        <v>0</v>
      </c>
      <c r="E190" s="194">
        <v>0</v>
      </c>
      <c r="F190" s="91">
        <v>0</v>
      </c>
      <c r="G190" s="91">
        <v>312</v>
      </c>
      <c r="H190" s="65">
        <v>1251665.0999999999</v>
      </c>
      <c r="I190" s="91">
        <v>0</v>
      </c>
      <c r="J190" s="91">
        <v>0</v>
      </c>
      <c r="K190" s="91">
        <v>0</v>
      </c>
      <c r="L190" s="91">
        <v>0</v>
      </c>
      <c r="M190" s="91">
        <v>14.4</v>
      </c>
      <c r="N190" s="91">
        <v>1171217.2</v>
      </c>
      <c r="O190" s="193">
        <v>0</v>
      </c>
      <c r="P190" s="32">
        <v>0</v>
      </c>
      <c r="Q190" s="32">
        <v>0</v>
      </c>
      <c r="R190" s="32">
        <v>0</v>
      </c>
      <c r="S190" s="44"/>
    </row>
    <row r="191" spans="1:19" s="33" customFormat="1" ht="15.75" x14ac:dyDescent="0.25">
      <c r="A191" s="34">
        <v>3</v>
      </c>
      <c r="B191" s="208" t="s">
        <v>137</v>
      </c>
      <c r="C191" s="65">
        <v>1215088.3999999999</v>
      </c>
      <c r="D191" s="91">
        <v>0</v>
      </c>
      <c r="E191" s="194">
        <v>0</v>
      </c>
      <c r="F191" s="91">
        <v>0</v>
      </c>
      <c r="G191" s="91">
        <v>0</v>
      </c>
      <c r="H191" s="65">
        <v>0</v>
      </c>
      <c r="I191" s="91">
        <v>0</v>
      </c>
      <c r="J191" s="91">
        <v>0</v>
      </c>
      <c r="K191" s="91">
        <v>0</v>
      </c>
      <c r="L191" s="91">
        <v>0</v>
      </c>
      <c r="M191" s="91">
        <v>14.4</v>
      </c>
      <c r="N191" s="91">
        <v>1215088.3999999999</v>
      </c>
      <c r="O191" s="193">
        <v>0</v>
      </c>
      <c r="P191" s="32">
        <v>0</v>
      </c>
      <c r="Q191" s="32">
        <v>0</v>
      </c>
      <c r="R191" s="32">
        <v>0</v>
      </c>
      <c r="S191" s="44"/>
    </row>
    <row r="192" spans="1:19" s="33" customFormat="1" ht="15.75" x14ac:dyDescent="0.25">
      <c r="A192" s="34">
        <v>4</v>
      </c>
      <c r="B192" s="208" t="s">
        <v>138</v>
      </c>
      <c r="C192" s="65">
        <v>1777502.8</v>
      </c>
      <c r="D192" s="91">
        <v>0</v>
      </c>
      <c r="E192" s="194">
        <v>0</v>
      </c>
      <c r="F192" s="91">
        <v>0</v>
      </c>
      <c r="G192" s="91">
        <v>0</v>
      </c>
      <c r="H192" s="65">
        <v>0</v>
      </c>
      <c r="I192" s="91">
        <v>0</v>
      </c>
      <c r="J192" s="91">
        <v>0</v>
      </c>
      <c r="K192" s="91">
        <v>0</v>
      </c>
      <c r="L192" s="91">
        <v>0</v>
      </c>
      <c r="M192" s="91">
        <v>22.8</v>
      </c>
      <c r="N192" s="91">
        <v>1777502.8</v>
      </c>
      <c r="O192" s="193">
        <v>0</v>
      </c>
      <c r="P192" s="32">
        <v>0</v>
      </c>
      <c r="Q192" s="32">
        <v>0</v>
      </c>
      <c r="R192" s="32">
        <v>0</v>
      </c>
      <c r="S192" s="44"/>
    </row>
    <row r="193" spans="1:22" s="33" customFormat="1" ht="15.75" x14ac:dyDescent="0.25">
      <c r="A193" s="34">
        <v>5</v>
      </c>
      <c r="B193" s="208" t="s">
        <v>139</v>
      </c>
      <c r="C193" s="65">
        <v>3097738</v>
      </c>
      <c r="D193" s="91">
        <v>0</v>
      </c>
      <c r="E193" s="194">
        <v>0</v>
      </c>
      <c r="F193" s="91">
        <v>0</v>
      </c>
      <c r="G193" s="91">
        <v>0</v>
      </c>
      <c r="H193" s="65">
        <v>0</v>
      </c>
      <c r="I193" s="91">
        <v>0</v>
      </c>
      <c r="J193" s="91">
        <v>0</v>
      </c>
      <c r="K193" s="91">
        <v>370</v>
      </c>
      <c r="L193" s="91">
        <v>1258024.4000000001</v>
      </c>
      <c r="M193" s="91">
        <v>22.8</v>
      </c>
      <c r="N193" s="91">
        <v>1839713.6</v>
      </c>
      <c r="O193" s="193">
        <v>0</v>
      </c>
      <c r="P193" s="32">
        <v>0</v>
      </c>
      <c r="Q193" s="32">
        <v>0</v>
      </c>
      <c r="R193" s="32">
        <v>0</v>
      </c>
      <c r="S193" s="44"/>
    </row>
    <row r="194" spans="1:22" s="38" customFormat="1" ht="33" customHeight="1" x14ac:dyDescent="0.25">
      <c r="A194" s="271" t="s">
        <v>142</v>
      </c>
      <c r="B194" s="278"/>
      <c r="C194" s="191">
        <f>SUM(C195:C196)</f>
        <v>7990929.5999999996</v>
      </c>
      <c r="D194" s="195">
        <f>SUM(D195:D196)</f>
        <v>309681.59999999998</v>
      </c>
      <c r="E194" s="192">
        <v>0</v>
      </c>
      <c r="F194" s="191">
        <v>0</v>
      </c>
      <c r="G194" s="191">
        <f>SUM(G195:G196)</f>
        <v>594.18000000000006</v>
      </c>
      <c r="H194" s="191">
        <f>SUM(H195:H196)</f>
        <v>3121132.8</v>
      </c>
      <c r="I194" s="191">
        <v>0</v>
      </c>
      <c r="J194" s="191">
        <v>0</v>
      </c>
      <c r="K194" s="191">
        <v>0</v>
      </c>
      <c r="L194" s="191">
        <f>SUM(L195:L196)</f>
        <v>1970376</v>
      </c>
      <c r="M194" s="191">
        <f>SUM(M195:M196)</f>
        <v>321.84000000000003</v>
      </c>
      <c r="N194" s="191">
        <f>SUM(N195:N196)</f>
        <v>2589739.2000000002</v>
      </c>
      <c r="O194" s="197">
        <v>0</v>
      </c>
      <c r="P194" s="37">
        <v>0</v>
      </c>
      <c r="Q194" s="37">
        <v>0</v>
      </c>
      <c r="R194" s="37">
        <v>0</v>
      </c>
      <c r="S194" s="44"/>
      <c r="T194" s="52"/>
      <c r="U194" s="52"/>
      <c r="V194" s="52"/>
    </row>
    <row r="195" spans="1:22" s="33" customFormat="1" ht="15.75" x14ac:dyDescent="0.25">
      <c r="A195" s="34">
        <v>1</v>
      </c>
      <c r="B195" s="100" t="s">
        <v>140</v>
      </c>
      <c r="C195" s="65">
        <v>3937365.1999999997</v>
      </c>
      <c r="D195" s="205">
        <v>152589.19999999998</v>
      </c>
      <c r="E195" s="194">
        <v>0</v>
      </c>
      <c r="F195" s="91">
        <v>0</v>
      </c>
      <c r="G195" s="91">
        <v>292.77</v>
      </c>
      <c r="H195" s="65">
        <v>1537873.5999999999</v>
      </c>
      <c r="I195" s="91">
        <v>0</v>
      </c>
      <c r="J195" s="91">
        <v>0</v>
      </c>
      <c r="K195" s="91">
        <v>214.96</v>
      </c>
      <c r="L195" s="91">
        <v>970861.99999999988</v>
      </c>
      <c r="M195" s="91">
        <v>158.58000000000001</v>
      </c>
      <c r="N195" s="91">
        <v>1276040.3999999999</v>
      </c>
      <c r="O195" s="193">
        <v>0</v>
      </c>
      <c r="P195" s="32">
        <v>0</v>
      </c>
      <c r="Q195" s="32">
        <v>0</v>
      </c>
      <c r="R195" s="32">
        <v>0</v>
      </c>
      <c r="S195" s="44"/>
      <c r="T195" s="53"/>
      <c r="U195" s="54"/>
      <c r="V195" s="55"/>
    </row>
    <row r="196" spans="1:22" s="33" customFormat="1" ht="15.75" x14ac:dyDescent="0.25">
      <c r="A196" s="34">
        <v>2</v>
      </c>
      <c r="B196" s="100" t="s">
        <v>141</v>
      </c>
      <c r="C196" s="65">
        <v>4053564.3999999994</v>
      </c>
      <c r="D196" s="205">
        <v>157092.4</v>
      </c>
      <c r="E196" s="194">
        <v>0</v>
      </c>
      <c r="F196" s="91">
        <v>0</v>
      </c>
      <c r="G196" s="91">
        <v>301.41000000000003</v>
      </c>
      <c r="H196" s="65">
        <v>1583259.2</v>
      </c>
      <c r="I196" s="91">
        <v>0</v>
      </c>
      <c r="J196" s="91">
        <v>0</v>
      </c>
      <c r="K196" s="91">
        <v>221.31</v>
      </c>
      <c r="L196" s="91">
        <v>999514</v>
      </c>
      <c r="M196" s="91">
        <v>163.26</v>
      </c>
      <c r="N196" s="91">
        <v>1313698.8</v>
      </c>
      <c r="O196" s="193">
        <v>0</v>
      </c>
      <c r="P196" s="32">
        <v>0</v>
      </c>
      <c r="Q196" s="32">
        <v>0</v>
      </c>
      <c r="R196" s="32">
        <v>0</v>
      </c>
      <c r="S196" s="44"/>
      <c r="T196" s="53"/>
      <c r="U196" s="54"/>
      <c r="V196" s="55"/>
    </row>
    <row r="197" spans="1:22" s="33" customFormat="1" ht="29.25" customHeight="1" x14ac:dyDescent="0.25">
      <c r="A197" s="268" t="s">
        <v>473</v>
      </c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S197" s="44"/>
      <c r="T197" s="55"/>
      <c r="U197" s="55"/>
      <c r="V197" s="55"/>
    </row>
    <row r="198" spans="1:22" s="33" customFormat="1" ht="15" customHeight="1" x14ac:dyDescent="0.25">
      <c r="A198" s="269" t="s">
        <v>19</v>
      </c>
      <c r="B198" s="270"/>
      <c r="C198" s="211">
        <f t="shared" ref="C198:N198" si="17">C199+C201+C206+C219+C224+C226+C229+C238+C243+C245+C249+C253+C255+C300+C302+C304+C306+C309+C313+C317</f>
        <v>573273427.36000013</v>
      </c>
      <c r="D198" s="211">
        <f t="shared" si="17"/>
        <v>105754723.92</v>
      </c>
      <c r="E198" s="212">
        <f t="shared" si="17"/>
        <v>59</v>
      </c>
      <c r="F198" s="211">
        <f t="shared" si="17"/>
        <v>115087916.59999999</v>
      </c>
      <c r="G198" s="211">
        <f t="shared" si="17"/>
        <v>33539.31</v>
      </c>
      <c r="H198" s="211">
        <f t="shared" si="17"/>
        <v>167429849.34000003</v>
      </c>
      <c r="I198" s="211">
        <f t="shared" si="17"/>
        <v>2106.1999999999998</v>
      </c>
      <c r="J198" s="211">
        <f t="shared" si="17"/>
        <v>720380.2</v>
      </c>
      <c r="K198" s="211">
        <f t="shared" si="17"/>
        <v>16819.239999999998</v>
      </c>
      <c r="L198" s="211">
        <f t="shared" si="17"/>
        <v>78111516.900000006</v>
      </c>
      <c r="M198" s="211">
        <f t="shared" si="17"/>
        <v>1756.02</v>
      </c>
      <c r="N198" s="211">
        <f t="shared" si="17"/>
        <v>106169040.39999999</v>
      </c>
      <c r="O198" s="213"/>
      <c r="S198" s="44"/>
    </row>
    <row r="199" spans="1:22" s="38" customFormat="1" ht="34.5" customHeight="1" x14ac:dyDescent="0.25">
      <c r="A199" s="245" t="s">
        <v>412</v>
      </c>
      <c r="B199" s="245"/>
      <c r="C199" s="200">
        <f>D199+F199+H199+J199+L199+N199</f>
        <v>4736617.5999999996</v>
      </c>
      <c r="D199" s="211">
        <v>0</v>
      </c>
      <c r="E199" s="61">
        <f t="shared" ref="E199:N199" si="18">SUM(E200:E200)</f>
        <v>2</v>
      </c>
      <c r="F199" s="60">
        <v>4736617.5999999996</v>
      </c>
      <c r="G199" s="60">
        <f t="shared" si="18"/>
        <v>0</v>
      </c>
      <c r="H199" s="60">
        <f t="shared" si="18"/>
        <v>0</v>
      </c>
      <c r="I199" s="60">
        <f t="shared" si="18"/>
        <v>0</v>
      </c>
      <c r="J199" s="60">
        <f t="shared" si="18"/>
        <v>0</v>
      </c>
      <c r="K199" s="60">
        <f t="shared" si="18"/>
        <v>0</v>
      </c>
      <c r="L199" s="60">
        <f t="shared" si="18"/>
        <v>0</v>
      </c>
      <c r="M199" s="60">
        <f t="shared" si="18"/>
        <v>0</v>
      </c>
      <c r="N199" s="60">
        <f t="shared" si="18"/>
        <v>0</v>
      </c>
      <c r="O199" s="214"/>
      <c r="S199" s="57"/>
    </row>
    <row r="200" spans="1:22" s="33" customFormat="1" ht="15.75" x14ac:dyDescent="0.25">
      <c r="A200" s="64">
        <v>1</v>
      </c>
      <c r="B200" s="63" t="s">
        <v>309</v>
      </c>
      <c r="C200" s="95">
        <f>D200+F200+H200+J200+L200+N200</f>
        <v>4736617.5999999996</v>
      </c>
      <c r="D200" s="215">
        <v>0</v>
      </c>
      <c r="E200" s="216">
        <v>2</v>
      </c>
      <c r="F200" s="95">
        <v>4736617.5999999996</v>
      </c>
      <c r="G200" s="95">
        <v>0</v>
      </c>
      <c r="H200" s="95">
        <v>0</v>
      </c>
      <c r="I200" s="95">
        <v>0</v>
      </c>
      <c r="J200" s="95">
        <v>0</v>
      </c>
      <c r="K200" s="95">
        <v>0</v>
      </c>
      <c r="L200" s="95">
        <v>0</v>
      </c>
      <c r="M200" s="95">
        <v>0</v>
      </c>
      <c r="N200" s="95">
        <v>0</v>
      </c>
      <c r="O200" s="213"/>
      <c r="S200" s="44"/>
    </row>
    <row r="201" spans="1:22" s="38" customFormat="1" ht="33" customHeight="1" x14ac:dyDescent="0.25">
      <c r="A201" s="245" t="s">
        <v>413</v>
      </c>
      <c r="B201" s="245"/>
      <c r="C201" s="60">
        <f t="shared" ref="C201:N201" si="19">SUM(C202:C205)</f>
        <v>27964377.5</v>
      </c>
      <c r="D201" s="60">
        <f t="shared" si="19"/>
        <v>0</v>
      </c>
      <c r="E201" s="61">
        <f t="shared" si="19"/>
        <v>0</v>
      </c>
      <c r="F201" s="60">
        <f t="shared" si="19"/>
        <v>0</v>
      </c>
      <c r="G201" s="60">
        <f t="shared" si="19"/>
        <v>5475.0199999999995</v>
      </c>
      <c r="H201" s="60">
        <f t="shared" si="19"/>
        <v>27964377.5</v>
      </c>
      <c r="I201" s="60">
        <f t="shared" si="19"/>
        <v>0</v>
      </c>
      <c r="J201" s="60">
        <f t="shared" si="19"/>
        <v>0</v>
      </c>
      <c r="K201" s="60">
        <f t="shared" si="19"/>
        <v>0</v>
      </c>
      <c r="L201" s="60">
        <f t="shared" si="19"/>
        <v>0</v>
      </c>
      <c r="M201" s="60">
        <f t="shared" si="19"/>
        <v>0</v>
      </c>
      <c r="N201" s="60">
        <f t="shared" si="19"/>
        <v>0</v>
      </c>
      <c r="O201" s="214"/>
      <c r="S201" s="57"/>
    </row>
    <row r="202" spans="1:22" s="33" customFormat="1" ht="15.75" x14ac:dyDescent="0.25">
      <c r="A202" s="217">
        <v>2</v>
      </c>
      <c r="B202" s="218" t="s">
        <v>310</v>
      </c>
      <c r="C202" s="124">
        <v>4291070</v>
      </c>
      <c r="D202" s="215">
        <v>0</v>
      </c>
      <c r="E202" s="216">
        <v>0</v>
      </c>
      <c r="F202" s="95">
        <v>0</v>
      </c>
      <c r="G202" s="124">
        <v>880</v>
      </c>
      <c r="H202" s="124">
        <v>4291070</v>
      </c>
      <c r="I202" s="95">
        <v>0</v>
      </c>
      <c r="J202" s="95">
        <v>0</v>
      </c>
      <c r="K202" s="95">
        <v>0</v>
      </c>
      <c r="L202" s="95">
        <v>0</v>
      </c>
      <c r="M202" s="95">
        <v>0</v>
      </c>
      <c r="N202" s="95">
        <v>0</v>
      </c>
      <c r="O202" s="213"/>
      <c r="S202" s="44"/>
    </row>
    <row r="203" spans="1:22" s="33" customFormat="1" ht="15.75" x14ac:dyDescent="0.25">
      <c r="A203" s="217">
        <v>3</v>
      </c>
      <c r="B203" s="218" t="s">
        <v>311</v>
      </c>
      <c r="C203" s="124">
        <v>6339992.5</v>
      </c>
      <c r="D203" s="215">
        <v>0</v>
      </c>
      <c r="E203" s="216">
        <v>0</v>
      </c>
      <c r="F203" s="95">
        <v>0</v>
      </c>
      <c r="G203" s="124">
        <v>1509.7</v>
      </c>
      <c r="H203" s="124">
        <v>6339992.5</v>
      </c>
      <c r="I203" s="95">
        <v>0</v>
      </c>
      <c r="J203" s="95">
        <v>0</v>
      </c>
      <c r="K203" s="95">
        <v>0</v>
      </c>
      <c r="L203" s="95">
        <v>0</v>
      </c>
      <c r="M203" s="95">
        <v>0</v>
      </c>
      <c r="N203" s="95">
        <v>0</v>
      </c>
      <c r="O203" s="213"/>
      <c r="S203" s="44"/>
    </row>
    <row r="204" spans="1:22" s="33" customFormat="1" ht="15.75" x14ac:dyDescent="0.25">
      <c r="A204" s="217">
        <v>4</v>
      </c>
      <c r="B204" s="218" t="s">
        <v>312</v>
      </c>
      <c r="C204" s="124">
        <v>10771777.5</v>
      </c>
      <c r="D204" s="215">
        <v>0</v>
      </c>
      <c r="E204" s="216">
        <v>0</v>
      </c>
      <c r="F204" s="95">
        <v>0</v>
      </c>
      <c r="G204" s="124">
        <v>2024.32</v>
      </c>
      <c r="H204" s="124">
        <v>10771777.5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213"/>
      <c r="S204" s="44"/>
    </row>
    <row r="205" spans="1:22" s="33" customFormat="1" ht="15.75" x14ac:dyDescent="0.25">
      <c r="A205" s="217">
        <v>5</v>
      </c>
      <c r="B205" s="218" t="s">
        <v>313</v>
      </c>
      <c r="C205" s="124">
        <v>6561537.5</v>
      </c>
      <c r="D205" s="215">
        <v>0</v>
      </c>
      <c r="E205" s="216">
        <v>0</v>
      </c>
      <c r="F205" s="95">
        <v>0</v>
      </c>
      <c r="G205" s="124">
        <v>1061</v>
      </c>
      <c r="H205" s="124">
        <v>6561537.5</v>
      </c>
      <c r="I205" s="95">
        <v>0</v>
      </c>
      <c r="J205" s="95">
        <v>0</v>
      </c>
      <c r="K205" s="95">
        <v>0</v>
      </c>
      <c r="L205" s="95">
        <v>0</v>
      </c>
      <c r="M205" s="95">
        <v>0</v>
      </c>
      <c r="N205" s="95">
        <v>0</v>
      </c>
      <c r="O205" s="213"/>
      <c r="S205" s="44"/>
    </row>
    <row r="206" spans="1:22" s="33" customFormat="1" ht="35.25" customHeight="1" x14ac:dyDescent="0.25">
      <c r="A206" s="245" t="s">
        <v>414</v>
      </c>
      <c r="B206" s="245"/>
      <c r="C206" s="60">
        <f t="shared" ref="C206:N206" si="20">SUM(C207:C218)</f>
        <v>65944020.300000004</v>
      </c>
      <c r="D206" s="60">
        <f t="shared" si="20"/>
        <v>2522588.4</v>
      </c>
      <c r="E206" s="61">
        <f t="shared" si="20"/>
        <v>30</v>
      </c>
      <c r="F206" s="60">
        <f t="shared" si="20"/>
        <v>58952116.5</v>
      </c>
      <c r="G206" s="60">
        <f t="shared" si="20"/>
        <v>1460</v>
      </c>
      <c r="H206" s="60">
        <f t="shared" si="20"/>
        <v>4469315.4000000004</v>
      </c>
      <c r="I206" s="60">
        <f t="shared" si="20"/>
        <v>0</v>
      </c>
      <c r="J206" s="60">
        <f t="shared" si="20"/>
        <v>0</v>
      </c>
      <c r="K206" s="60">
        <f t="shared" si="20"/>
        <v>0</v>
      </c>
      <c r="L206" s="60">
        <f t="shared" si="20"/>
        <v>0</v>
      </c>
      <c r="M206" s="60">
        <f t="shared" si="20"/>
        <v>0</v>
      </c>
      <c r="N206" s="60">
        <f t="shared" si="20"/>
        <v>0</v>
      </c>
      <c r="O206" s="213"/>
      <c r="S206" s="44"/>
    </row>
    <row r="207" spans="1:22" s="33" customFormat="1" ht="15.75" x14ac:dyDescent="0.25">
      <c r="A207" s="64">
        <v>6</v>
      </c>
      <c r="B207" s="62" t="s">
        <v>481</v>
      </c>
      <c r="C207" s="95">
        <f>D207+F207+H207+J207+L207+N207</f>
        <v>6186551.5</v>
      </c>
      <c r="D207" s="215">
        <v>0</v>
      </c>
      <c r="E207" s="216">
        <v>3</v>
      </c>
      <c r="F207" s="95">
        <v>6186551.5</v>
      </c>
      <c r="G207" s="95">
        <v>0</v>
      </c>
      <c r="H207" s="95">
        <v>0</v>
      </c>
      <c r="I207" s="95">
        <v>0</v>
      </c>
      <c r="J207" s="95">
        <v>0</v>
      </c>
      <c r="K207" s="95">
        <v>0</v>
      </c>
      <c r="L207" s="95">
        <v>0</v>
      </c>
      <c r="M207" s="95">
        <v>0</v>
      </c>
      <c r="N207" s="95">
        <v>0</v>
      </c>
      <c r="O207" s="213"/>
      <c r="S207" s="44"/>
    </row>
    <row r="208" spans="1:22" s="33" customFormat="1" ht="15.75" x14ac:dyDescent="0.25">
      <c r="A208" s="64">
        <v>7</v>
      </c>
      <c r="B208" s="62" t="s">
        <v>482</v>
      </c>
      <c r="C208" s="95">
        <f t="shared" ref="C208:C228" si="21">D208+F208+H208+J208+L208+N208</f>
        <v>5807276.9000000004</v>
      </c>
      <c r="D208" s="215">
        <v>0</v>
      </c>
      <c r="E208" s="216">
        <v>3</v>
      </c>
      <c r="F208" s="95">
        <v>5807276.9000000004</v>
      </c>
      <c r="G208" s="95">
        <v>0</v>
      </c>
      <c r="H208" s="95">
        <v>0</v>
      </c>
      <c r="I208" s="95">
        <v>0</v>
      </c>
      <c r="J208" s="95">
        <v>0</v>
      </c>
      <c r="K208" s="95">
        <v>0</v>
      </c>
      <c r="L208" s="95">
        <v>0</v>
      </c>
      <c r="M208" s="95">
        <v>0</v>
      </c>
      <c r="N208" s="95">
        <v>0</v>
      </c>
      <c r="O208" s="213"/>
      <c r="S208" s="44"/>
    </row>
    <row r="209" spans="1:19" s="33" customFormat="1" ht="15.75" x14ac:dyDescent="0.25">
      <c r="A209" s="64">
        <v>8</v>
      </c>
      <c r="B209" s="62" t="s">
        <v>483</v>
      </c>
      <c r="C209" s="95">
        <f t="shared" si="21"/>
        <v>3877993.1999999997</v>
      </c>
      <c r="D209" s="215">
        <v>0</v>
      </c>
      <c r="E209" s="216">
        <v>2</v>
      </c>
      <c r="F209" s="95">
        <v>3877993.1999999997</v>
      </c>
      <c r="G209" s="95">
        <v>0</v>
      </c>
      <c r="H209" s="95">
        <v>0</v>
      </c>
      <c r="I209" s="95">
        <v>0</v>
      </c>
      <c r="J209" s="95">
        <v>0</v>
      </c>
      <c r="K209" s="95">
        <v>0</v>
      </c>
      <c r="L209" s="95">
        <v>0</v>
      </c>
      <c r="M209" s="95">
        <v>0</v>
      </c>
      <c r="N209" s="95">
        <v>0</v>
      </c>
      <c r="O209" s="213"/>
      <c r="S209" s="44"/>
    </row>
    <row r="210" spans="1:19" s="33" customFormat="1" ht="15.75" x14ac:dyDescent="0.25">
      <c r="A210" s="64">
        <v>9</v>
      </c>
      <c r="B210" s="62" t="s">
        <v>415</v>
      </c>
      <c r="C210" s="95">
        <f t="shared" si="21"/>
        <v>3782278.7</v>
      </c>
      <c r="D210" s="215">
        <v>0</v>
      </c>
      <c r="E210" s="216">
        <v>2</v>
      </c>
      <c r="F210" s="95">
        <v>3782278.7</v>
      </c>
      <c r="G210" s="95">
        <v>0</v>
      </c>
      <c r="H210" s="95">
        <v>0</v>
      </c>
      <c r="I210" s="95">
        <v>0</v>
      </c>
      <c r="J210" s="95">
        <v>0</v>
      </c>
      <c r="K210" s="95">
        <v>0</v>
      </c>
      <c r="L210" s="95">
        <v>0</v>
      </c>
      <c r="M210" s="95">
        <v>0</v>
      </c>
      <c r="N210" s="95">
        <v>0</v>
      </c>
      <c r="O210" s="213"/>
      <c r="S210" s="44"/>
    </row>
    <row r="211" spans="1:19" s="33" customFormat="1" ht="15.75" x14ac:dyDescent="0.25">
      <c r="A211" s="64">
        <v>10</v>
      </c>
      <c r="B211" s="62" t="s">
        <v>416</v>
      </c>
      <c r="C211" s="95">
        <f t="shared" si="21"/>
        <v>3824996.5999999996</v>
      </c>
      <c r="D211" s="215">
        <v>0</v>
      </c>
      <c r="E211" s="216">
        <v>2</v>
      </c>
      <c r="F211" s="95">
        <v>3824996.5999999996</v>
      </c>
      <c r="G211" s="95">
        <v>0</v>
      </c>
      <c r="H211" s="95">
        <v>0</v>
      </c>
      <c r="I211" s="95">
        <v>0</v>
      </c>
      <c r="J211" s="95">
        <v>0</v>
      </c>
      <c r="K211" s="95">
        <v>0</v>
      </c>
      <c r="L211" s="95">
        <v>0</v>
      </c>
      <c r="M211" s="95">
        <v>0</v>
      </c>
      <c r="N211" s="95">
        <v>0</v>
      </c>
      <c r="O211" s="213"/>
      <c r="S211" s="44"/>
    </row>
    <row r="212" spans="1:19" s="33" customFormat="1" ht="15.75" x14ac:dyDescent="0.25">
      <c r="A212" s="64">
        <v>11</v>
      </c>
      <c r="B212" s="62" t="s">
        <v>417</v>
      </c>
      <c r="C212" s="95">
        <f t="shared" si="21"/>
        <v>5911855.5999999996</v>
      </c>
      <c r="D212" s="215">
        <v>0</v>
      </c>
      <c r="E212" s="216">
        <v>3</v>
      </c>
      <c r="F212" s="95">
        <v>5911855.5999999996</v>
      </c>
      <c r="G212" s="95">
        <v>0</v>
      </c>
      <c r="H212" s="95">
        <v>0</v>
      </c>
      <c r="I212" s="95">
        <v>0</v>
      </c>
      <c r="J212" s="95">
        <v>0</v>
      </c>
      <c r="K212" s="95">
        <v>0</v>
      </c>
      <c r="L212" s="95">
        <v>0</v>
      </c>
      <c r="M212" s="95">
        <v>0</v>
      </c>
      <c r="N212" s="95">
        <v>0</v>
      </c>
      <c r="O212" s="213"/>
      <c r="S212" s="44"/>
    </row>
    <row r="213" spans="1:19" s="33" customFormat="1" ht="15.75" x14ac:dyDescent="0.25">
      <c r="A213" s="64">
        <v>12</v>
      </c>
      <c r="B213" s="62" t="s">
        <v>418</v>
      </c>
      <c r="C213" s="95">
        <f t="shared" si="21"/>
        <v>4064895.8000000003</v>
      </c>
      <c r="D213" s="215">
        <v>0</v>
      </c>
      <c r="E213" s="216">
        <v>2</v>
      </c>
      <c r="F213" s="95">
        <v>4064895.8000000003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0</v>
      </c>
      <c r="N213" s="95">
        <v>0</v>
      </c>
      <c r="O213" s="213"/>
      <c r="S213" s="44"/>
    </row>
    <row r="214" spans="1:19" s="33" customFormat="1" ht="15.75" x14ac:dyDescent="0.25">
      <c r="A214" s="64">
        <v>13</v>
      </c>
      <c r="B214" s="62" t="s">
        <v>419</v>
      </c>
      <c r="C214" s="95">
        <f t="shared" si="21"/>
        <v>11071008.600000001</v>
      </c>
      <c r="D214" s="215">
        <v>0</v>
      </c>
      <c r="E214" s="216">
        <v>6</v>
      </c>
      <c r="F214" s="95">
        <v>11071008.600000001</v>
      </c>
      <c r="G214" s="95">
        <v>0</v>
      </c>
      <c r="H214" s="95">
        <v>0</v>
      </c>
      <c r="I214" s="95">
        <v>0</v>
      </c>
      <c r="J214" s="95">
        <v>0</v>
      </c>
      <c r="K214" s="95">
        <v>0</v>
      </c>
      <c r="L214" s="95">
        <v>0</v>
      </c>
      <c r="M214" s="95">
        <v>0</v>
      </c>
      <c r="N214" s="95">
        <v>0</v>
      </c>
      <c r="O214" s="213"/>
      <c r="S214" s="44"/>
    </row>
    <row r="215" spans="1:19" s="33" customFormat="1" ht="15.75" x14ac:dyDescent="0.25">
      <c r="A215" s="64">
        <v>14</v>
      </c>
      <c r="B215" s="62" t="s">
        <v>420</v>
      </c>
      <c r="C215" s="95">
        <f t="shared" si="21"/>
        <v>10112543.399999999</v>
      </c>
      <c r="D215" s="215">
        <v>0</v>
      </c>
      <c r="E215" s="216">
        <v>5</v>
      </c>
      <c r="F215" s="95">
        <v>10112543.399999999</v>
      </c>
      <c r="G215" s="95">
        <v>0</v>
      </c>
      <c r="H215" s="95">
        <v>0</v>
      </c>
      <c r="I215" s="95">
        <v>0</v>
      </c>
      <c r="J215" s="95">
        <v>0</v>
      </c>
      <c r="K215" s="95">
        <v>0</v>
      </c>
      <c r="L215" s="95">
        <v>0</v>
      </c>
      <c r="M215" s="95">
        <v>0</v>
      </c>
      <c r="N215" s="95">
        <v>0</v>
      </c>
      <c r="O215" s="213"/>
      <c r="S215" s="44"/>
    </row>
    <row r="216" spans="1:19" s="33" customFormat="1" ht="15.75" x14ac:dyDescent="0.25">
      <c r="A216" s="64">
        <v>15</v>
      </c>
      <c r="B216" s="62" t="s">
        <v>421</v>
      </c>
      <c r="C216" s="95">
        <f t="shared" si="21"/>
        <v>4312716.1999999993</v>
      </c>
      <c r="D216" s="215">
        <v>0</v>
      </c>
      <c r="E216" s="216">
        <v>2</v>
      </c>
      <c r="F216" s="95">
        <v>4312716.1999999993</v>
      </c>
      <c r="G216" s="95">
        <v>0</v>
      </c>
      <c r="H216" s="95">
        <v>0</v>
      </c>
      <c r="I216" s="95">
        <v>0</v>
      </c>
      <c r="J216" s="95">
        <v>0</v>
      </c>
      <c r="K216" s="95">
        <v>0</v>
      </c>
      <c r="L216" s="95">
        <v>0</v>
      </c>
      <c r="M216" s="95">
        <v>0</v>
      </c>
      <c r="N216" s="95">
        <v>0</v>
      </c>
      <c r="O216" s="213"/>
      <c r="S216" s="44"/>
    </row>
    <row r="217" spans="1:19" s="33" customFormat="1" ht="15.75" x14ac:dyDescent="0.25">
      <c r="A217" s="64">
        <v>16</v>
      </c>
      <c r="B217" s="62" t="s">
        <v>422</v>
      </c>
      <c r="C217" s="95">
        <f t="shared" si="21"/>
        <v>2341483.2000000002</v>
      </c>
      <c r="D217" s="215">
        <v>0</v>
      </c>
      <c r="E217" s="216">
        <v>0</v>
      </c>
      <c r="F217" s="95">
        <v>0</v>
      </c>
      <c r="G217" s="95">
        <v>980</v>
      </c>
      <c r="H217" s="95">
        <v>2341483.2000000002</v>
      </c>
      <c r="I217" s="95">
        <v>0</v>
      </c>
      <c r="J217" s="95">
        <v>0</v>
      </c>
      <c r="K217" s="95">
        <v>0</v>
      </c>
      <c r="L217" s="95">
        <v>0</v>
      </c>
      <c r="M217" s="95">
        <v>0</v>
      </c>
      <c r="N217" s="95">
        <v>0</v>
      </c>
      <c r="O217" s="213"/>
      <c r="S217" s="44"/>
    </row>
    <row r="218" spans="1:19" s="33" customFormat="1" ht="15.75" x14ac:dyDescent="0.25">
      <c r="A218" s="64">
        <v>17</v>
      </c>
      <c r="B218" s="62" t="s">
        <v>423</v>
      </c>
      <c r="C218" s="95">
        <f t="shared" si="21"/>
        <v>4650420.5999999996</v>
      </c>
      <c r="D218" s="215">
        <v>2522588.4</v>
      </c>
      <c r="E218" s="216">
        <v>0</v>
      </c>
      <c r="F218" s="95">
        <v>0</v>
      </c>
      <c r="G218" s="95">
        <v>480</v>
      </c>
      <c r="H218" s="95">
        <v>2127832.1999999997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213"/>
      <c r="S218" s="44"/>
    </row>
    <row r="219" spans="1:19" s="33" customFormat="1" ht="44.25" customHeight="1" x14ac:dyDescent="0.25">
      <c r="A219" s="245" t="s">
        <v>424</v>
      </c>
      <c r="B219" s="245"/>
      <c r="C219" s="60">
        <f t="shared" ref="C219:N219" si="22">SUM(C220:C223)</f>
        <v>9629246.4000000004</v>
      </c>
      <c r="D219" s="60">
        <f t="shared" si="22"/>
        <v>749596.79999999993</v>
      </c>
      <c r="E219" s="61">
        <f t="shared" si="22"/>
        <v>0</v>
      </c>
      <c r="F219" s="60">
        <f t="shared" si="22"/>
        <v>0</v>
      </c>
      <c r="G219" s="60">
        <f t="shared" si="22"/>
        <v>968.8</v>
      </c>
      <c r="H219" s="60">
        <f t="shared" si="22"/>
        <v>5237624.7</v>
      </c>
      <c r="I219" s="60">
        <f t="shared" si="22"/>
        <v>0</v>
      </c>
      <c r="J219" s="60">
        <f t="shared" si="22"/>
        <v>0</v>
      </c>
      <c r="K219" s="60">
        <f t="shared" si="22"/>
        <v>1060.2</v>
      </c>
      <c r="L219" s="60">
        <f t="shared" si="22"/>
        <v>3642024.9</v>
      </c>
      <c r="M219" s="60">
        <f t="shared" si="22"/>
        <v>0</v>
      </c>
      <c r="N219" s="60">
        <f t="shared" si="22"/>
        <v>0</v>
      </c>
      <c r="O219" s="213"/>
      <c r="S219" s="44"/>
    </row>
    <row r="220" spans="1:19" s="33" customFormat="1" ht="15.75" x14ac:dyDescent="0.25">
      <c r="A220" s="64">
        <v>18</v>
      </c>
      <c r="B220" s="118" t="s">
        <v>329</v>
      </c>
      <c r="C220" s="95">
        <f t="shared" si="21"/>
        <v>1903437.9000000001</v>
      </c>
      <c r="D220" s="215">
        <v>0</v>
      </c>
      <c r="E220" s="219">
        <v>0</v>
      </c>
      <c r="F220" s="124">
        <v>0</v>
      </c>
      <c r="G220" s="124">
        <v>473.5</v>
      </c>
      <c r="H220" s="124">
        <v>1903437.9000000001</v>
      </c>
      <c r="I220" s="124">
        <v>0</v>
      </c>
      <c r="J220" s="124">
        <v>0</v>
      </c>
      <c r="K220" s="124">
        <v>0</v>
      </c>
      <c r="L220" s="124">
        <v>0</v>
      </c>
      <c r="M220" s="124">
        <v>0</v>
      </c>
      <c r="N220" s="124">
        <v>0</v>
      </c>
      <c r="O220" s="213"/>
      <c r="S220" s="44"/>
    </row>
    <row r="221" spans="1:19" s="33" customFormat="1" ht="15.75" x14ac:dyDescent="0.25">
      <c r="A221" s="64">
        <v>19</v>
      </c>
      <c r="B221" s="118" t="s">
        <v>330</v>
      </c>
      <c r="C221" s="95">
        <f t="shared" si="21"/>
        <v>3642024.9</v>
      </c>
      <c r="D221" s="215">
        <v>0</v>
      </c>
      <c r="E221" s="219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1060.2</v>
      </c>
      <c r="L221" s="124">
        <v>3642024.9</v>
      </c>
      <c r="M221" s="124">
        <v>0</v>
      </c>
      <c r="N221" s="124">
        <v>0</v>
      </c>
      <c r="O221" s="213"/>
      <c r="S221" s="44"/>
    </row>
    <row r="222" spans="1:19" s="33" customFormat="1" ht="15.75" x14ac:dyDescent="0.25">
      <c r="A222" s="64">
        <v>20</v>
      </c>
      <c r="B222" s="118" t="s">
        <v>331</v>
      </c>
      <c r="C222" s="95">
        <f t="shared" si="21"/>
        <v>3334186.8</v>
      </c>
      <c r="D222" s="215">
        <v>0</v>
      </c>
      <c r="E222" s="219">
        <v>0</v>
      </c>
      <c r="F222" s="124">
        <v>0</v>
      </c>
      <c r="G222" s="124">
        <v>495.3</v>
      </c>
      <c r="H222" s="95">
        <v>3334186.8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213"/>
      <c r="S222" s="44"/>
    </row>
    <row r="223" spans="1:19" s="33" customFormat="1" ht="15.75" x14ac:dyDescent="0.25">
      <c r="A223" s="64">
        <v>21</v>
      </c>
      <c r="B223" s="118" t="s">
        <v>332</v>
      </c>
      <c r="C223" s="95">
        <f t="shared" si="21"/>
        <v>749596.79999999993</v>
      </c>
      <c r="D223" s="215">
        <v>749596.79999999993</v>
      </c>
      <c r="E223" s="219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213"/>
      <c r="S223" s="44"/>
    </row>
    <row r="224" spans="1:19" s="33" customFormat="1" ht="32.25" customHeight="1" x14ac:dyDescent="0.25">
      <c r="A224" s="245" t="s">
        <v>425</v>
      </c>
      <c r="B224" s="245"/>
      <c r="C224" s="200">
        <f t="shared" ref="C224:N224" si="23">C225</f>
        <v>7130393.9000000004</v>
      </c>
      <c r="D224" s="200">
        <f t="shared" si="23"/>
        <v>4206255.2</v>
      </c>
      <c r="E224" s="220">
        <f t="shared" si="23"/>
        <v>0</v>
      </c>
      <c r="F224" s="200">
        <f t="shared" si="23"/>
        <v>0</v>
      </c>
      <c r="G224" s="200">
        <f t="shared" si="23"/>
        <v>690</v>
      </c>
      <c r="H224" s="200">
        <f t="shared" si="23"/>
        <v>2924138.6999999997</v>
      </c>
      <c r="I224" s="200">
        <f t="shared" si="23"/>
        <v>0</v>
      </c>
      <c r="J224" s="200">
        <f t="shared" si="23"/>
        <v>0</v>
      </c>
      <c r="K224" s="200">
        <f t="shared" si="23"/>
        <v>0</v>
      </c>
      <c r="L224" s="200">
        <f t="shared" si="23"/>
        <v>0</v>
      </c>
      <c r="M224" s="200">
        <f t="shared" si="23"/>
        <v>0</v>
      </c>
      <c r="N224" s="200">
        <f t="shared" si="23"/>
        <v>0</v>
      </c>
      <c r="O224" s="213"/>
      <c r="S224" s="44"/>
    </row>
    <row r="225" spans="1:19" s="33" customFormat="1" ht="15.75" x14ac:dyDescent="0.25">
      <c r="A225" s="64">
        <v>22</v>
      </c>
      <c r="B225" s="63" t="s">
        <v>334</v>
      </c>
      <c r="C225" s="95">
        <f t="shared" si="21"/>
        <v>7130393.9000000004</v>
      </c>
      <c r="D225" s="215">
        <v>4206255.2</v>
      </c>
      <c r="E225" s="216">
        <v>0</v>
      </c>
      <c r="F225" s="95">
        <v>0</v>
      </c>
      <c r="G225" s="95">
        <v>690</v>
      </c>
      <c r="H225" s="95">
        <v>2924138.6999999997</v>
      </c>
      <c r="I225" s="95">
        <v>0</v>
      </c>
      <c r="J225" s="95">
        <v>0</v>
      </c>
      <c r="K225" s="95">
        <v>0</v>
      </c>
      <c r="L225" s="95">
        <v>0</v>
      </c>
      <c r="M225" s="95">
        <v>0</v>
      </c>
      <c r="N225" s="95">
        <v>0</v>
      </c>
      <c r="O225" s="213"/>
      <c r="S225" s="44"/>
    </row>
    <row r="226" spans="1:19" s="33" customFormat="1" ht="25.5" customHeight="1" x14ac:dyDescent="0.25">
      <c r="A226" s="245" t="s">
        <v>426</v>
      </c>
      <c r="B226" s="245"/>
      <c r="C226" s="60">
        <f t="shared" ref="C226:N226" si="24">SUM(C227:C228)</f>
        <v>5248740.5999999996</v>
      </c>
      <c r="D226" s="60">
        <f t="shared" si="24"/>
        <v>871411.19999999995</v>
      </c>
      <c r="E226" s="61">
        <f t="shared" si="24"/>
        <v>0</v>
      </c>
      <c r="F226" s="60">
        <f t="shared" si="24"/>
        <v>0</v>
      </c>
      <c r="G226" s="60">
        <f t="shared" si="24"/>
        <v>400</v>
      </c>
      <c r="H226" s="60">
        <f t="shared" si="24"/>
        <v>1843353.5999999999</v>
      </c>
      <c r="I226" s="60">
        <f t="shared" si="24"/>
        <v>0</v>
      </c>
      <c r="J226" s="60">
        <f t="shared" si="24"/>
        <v>0</v>
      </c>
      <c r="K226" s="60">
        <f t="shared" si="24"/>
        <v>0</v>
      </c>
      <c r="L226" s="60">
        <f t="shared" si="24"/>
        <v>0</v>
      </c>
      <c r="M226" s="60">
        <f t="shared" si="24"/>
        <v>10</v>
      </c>
      <c r="N226" s="60">
        <f t="shared" si="24"/>
        <v>2533975.7999999998</v>
      </c>
      <c r="O226" s="213"/>
      <c r="S226" s="44"/>
    </row>
    <row r="227" spans="1:19" s="33" customFormat="1" ht="15.75" x14ac:dyDescent="0.25">
      <c r="A227" s="217">
        <v>23</v>
      </c>
      <c r="B227" s="132" t="s">
        <v>335</v>
      </c>
      <c r="C227" s="95">
        <f t="shared" si="21"/>
        <v>2714764.8</v>
      </c>
      <c r="D227" s="215">
        <v>871411.19999999995</v>
      </c>
      <c r="E227" s="219">
        <v>0</v>
      </c>
      <c r="F227" s="124">
        <v>0</v>
      </c>
      <c r="G227" s="95">
        <v>400</v>
      </c>
      <c r="H227" s="124">
        <v>1843353.5999999999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213"/>
      <c r="S227" s="44"/>
    </row>
    <row r="228" spans="1:19" s="33" customFormat="1" ht="30" customHeight="1" x14ac:dyDescent="0.25">
      <c r="A228" s="217">
        <v>24</v>
      </c>
      <c r="B228" s="132" t="s">
        <v>336</v>
      </c>
      <c r="C228" s="95">
        <f t="shared" si="21"/>
        <v>2533975.7999999998</v>
      </c>
      <c r="D228" s="215">
        <v>0</v>
      </c>
      <c r="E228" s="219">
        <v>0</v>
      </c>
      <c r="F228" s="124">
        <v>0</v>
      </c>
      <c r="G228" s="95">
        <v>0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95">
        <v>10</v>
      </c>
      <c r="N228" s="124">
        <v>2533975.7999999998</v>
      </c>
      <c r="O228" s="213"/>
      <c r="S228" s="44"/>
    </row>
    <row r="229" spans="1:19" s="33" customFormat="1" ht="34.5" customHeight="1" x14ac:dyDescent="0.25">
      <c r="A229" s="245" t="s">
        <v>427</v>
      </c>
      <c r="B229" s="245"/>
      <c r="C229" s="60">
        <f t="shared" ref="C229:N229" si="25">SUM(C230:C237)</f>
        <v>59787752.199999996</v>
      </c>
      <c r="D229" s="60">
        <f t="shared" si="25"/>
        <v>6257944.3999999994</v>
      </c>
      <c r="E229" s="61">
        <f t="shared" si="25"/>
        <v>7</v>
      </c>
      <c r="F229" s="60">
        <f t="shared" si="25"/>
        <v>13246320.999999998</v>
      </c>
      <c r="G229" s="60">
        <f t="shared" si="25"/>
        <v>5218.3999999999996</v>
      </c>
      <c r="H229" s="60">
        <f t="shared" si="25"/>
        <v>39007721.399999999</v>
      </c>
      <c r="I229" s="60">
        <f t="shared" si="25"/>
        <v>0</v>
      </c>
      <c r="J229" s="60">
        <f t="shared" si="25"/>
        <v>0</v>
      </c>
      <c r="K229" s="60">
        <f t="shared" si="25"/>
        <v>300.24</v>
      </c>
      <c r="L229" s="60">
        <f t="shared" si="25"/>
        <v>1275765.4000000001</v>
      </c>
      <c r="M229" s="60">
        <f t="shared" si="25"/>
        <v>0</v>
      </c>
      <c r="N229" s="60">
        <f t="shared" si="25"/>
        <v>0</v>
      </c>
      <c r="O229" s="213"/>
      <c r="S229" s="44"/>
    </row>
    <row r="230" spans="1:19" s="33" customFormat="1" ht="31.5" x14ac:dyDescent="0.25">
      <c r="A230" s="141">
        <f>A228+1</f>
        <v>25</v>
      </c>
      <c r="B230" s="148" t="s">
        <v>337</v>
      </c>
      <c r="C230" s="95">
        <f t="shared" ref="C230:C242" si="26">D230+F230+H230+J230+L230+N230</f>
        <v>8849458.7999999989</v>
      </c>
      <c r="D230" s="215">
        <v>0</v>
      </c>
      <c r="E230" s="105">
        <v>0</v>
      </c>
      <c r="F230" s="104">
        <v>0</v>
      </c>
      <c r="G230" s="104">
        <v>978.9</v>
      </c>
      <c r="H230" s="104">
        <v>8849458.7999999989</v>
      </c>
      <c r="I230" s="104">
        <v>0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213"/>
      <c r="S230" s="44"/>
    </row>
    <row r="231" spans="1:19" s="33" customFormat="1" ht="31.5" x14ac:dyDescent="0.25">
      <c r="A231" s="141">
        <f>A230+1</f>
        <v>26</v>
      </c>
      <c r="B231" s="142" t="s">
        <v>338</v>
      </c>
      <c r="C231" s="95">
        <f t="shared" si="26"/>
        <v>15267166.200000001</v>
      </c>
      <c r="D231" s="215">
        <v>0</v>
      </c>
      <c r="E231" s="105">
        <v>0</v>
      </c>
      <c r="F231" s="104">
        <v>0</v>
      </c>
      <c r="G231" s="104">
        <v>1327.5</v>
      </c>
      <c r="H231" s="104">
        <v>15267166.200000001</v>
      </c>
      <c r="I231" s="104">
        <v>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213"/>
      <c r="S231" s="44"/>
    </row>
    <row r="232" spans="1:19" s="33" customFormat="1" ht="15.75" x14ac:dyDescent="0.25">
      <c r="A232" s="141">
        <f t="shared" ref="A232:A237" si="27">A231+1</f>
        <v>27</v>
      </c>
      <c r="B232" s="148" t="s">
        <v>339</v>
      </c>
      <c r="C232" s="95">
        <f t="shared" si="26"/>
        <v>3435066.0999999996</v>
      </c>
      <c r="D232" s="215">
        <v>0</v>
      </c>
      <c r="E232" s="105">
        <v>2</v>
      </c>
      <c r="F232" s="104">
        <v>3435066.0999999996</v>
      </c>
      <c r="G232" s="104">
        <v>0</v>
      </c>
      <c r="H232" s="104">
        <v>0</v>
      </c>
      <c r="I232" s="104">
        <v>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213"/>
      <c r="S232" s="44"/>
    </row>
    <row r="233" spans="1:19" s="33" customFormat="1" ht="15.75" x14ac:dyDescent="0.25">
      <c r="A233" s="141">
        <f t="shared" si="27"/>
        <v>28</v>
      </c>
      <c r="B233" s="148" t="s">
        <v>340</v>
      </c>
      <c r="C233" s="95">
        <f t="shared" si="26"/>
        <v>6102252</v>
      </c>
      <c r="D233" s="215">
        <v>0</v>
      </c>
      <c r="E233" s="105">
        <v>0</v>
      </c>
      <c r="F233" s="104">
        <v>0</v>
      </c>
      <c r="G233" s="104">
        <v>988</v>
      </c>
      <c r="H233" s="104">
        <v>6102252</v>
      </c>
      <c r="I233" s="104">
        <v>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213"/>
      <c r="S233" s="44"/>
    </row>
    <row r="234" spans="1:19" s="33" customFormat="1" ht="15.75" x14ac:dyDescent="0.25">
      <c r="A234" s="141">
        <f t="shared" si="27"/>
        <v>29</v>
      </c>
      <c r="B234" s="148" t="s">
        <v>341</v>
      </c>
      <c r="C234" s="95">
        <f t="shared" si="26"/>
        <v>9811254.8999999985</v>
      </c>
      <c r="D234" s="215">
        <v>0</v>
      </c>
      <c r="E234" s="105">
        <v>5</v>
      </c>
      <c r="F234" s="104">
        <v>9811254.8999999985</v>
      </c>
      <c r="G234" s="104">
        <v>0</v>
      </c>
      <c r="H234" s="104">
        <v>0</v>
      </c>
      <c r="I234" s="104">
        <v>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213"/>
      <c r="S234" s="44"/>
    </row>
    <row r="235" spans="1:19" s="33" customFormat="1" ht="15.75" x14ac:dyDescent="0.25">
      <c r="A235" s="141">
        <f t="shared" si="27"/>
        <v>30</v>
      </c>
      <c r="B235" s="221" t="s">
        <v>342</v>
      </c>
      <c r="C235" s="95">
        <f t="shared" si="26"/>
        <v>8788844.4000000004</v>
      </c>
      <c r="D235" s="215">
        <v>0</v>
      </c>
      <c r="E235" s="105">
        <v>0</v>
      </c>
      <c r="F235" s="104">
        <v>0</v>
      </c>
      <c r="G235" s="104">
        <v>1924</v>
      </c>
      <c r="H235" s="65">
        <v>8788844.4000000004</v>
      </c>
      <c r="I235" s="104">
        <v>0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213"/>
      <c r="S235" s="44"/>
    </row>
    <row r="236" spans="1:19" s="33" customFormat="1" ht="15.75" x14ac:dyDescent="0.25">
      <c r="A236" s="141">
        <f t="shared" si="27"/>
        <v>31</v>
      </c>
      <c r="B236" s="142" t="s">
        <v>343</v>
      </c>
      <c r="C236" s="95">
        <f t="shared" si="26"/>
        <v>1275765.4000000001</v>
      </c>
      <c r="D236" s="215">
        <v>0</v>
      </c>
      <c r="E236" s="105">
        <v>0</v>
      </c>
      <c r="F236" s="104">
        <v>0</v>
      </c>
      <c r="G236" s="104">
        <v>0</v>
      </c>
      <c r="H236" s="104">
        <v>0</v>
      </c>
      <c r="I236" s="104">
        <v>0</v>
      </c>
      <c r="J236" s="104">
        <v>0</v>
      </c>
      <c r="K236" s="104">
        <v>300.24</v>
      </c>
      <c r="L236" s="104">
        <v>1275765.4000000001</v>
      </c>
      <c r="M236" s="104">
        <v>0</v>
      </c>
      <c r="N236" s="104">
        <v>0</v>
      </c>
      <c r="O236" s="213"/>
      <c r="S236" s="44"/>
    </row>
    <row r="237" spans="1:19" s="33" customFormat="1" ht="15.75" x14ac:dyDescent="0.25">
      <c r="A237" s="141">
        <f t="shared" si="27"/>
        <v>32</v>
      </c>
      <c r="B237" s="221" t="s">
        <v>345</v>
      </c>
      <c r="C237" s="95">
        <f t="shared" si="26"/>
        <v>6257944.3999999994</v>
      </c>
      <c r="D237" s="215">
        <v>6257944.3999999994</v>
      </c>
      <c r="E237" s="105">
        <v>0</v>
      </c>
      <c r="F237" s="104">
        <v>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213"/>
      <c r="S237" s="44"/>
    </row>
    <row r="238" spans="1:19" s="33" customFormat="1" ht="43.5" customHeight="1" x14ac:dyDescent="0.25">
      <c r="A238" s="245" t="s">
        <v>428</v>
      </c>
      <c r="B238" s="245"/>
      <c r="C238" s="60">
        <f t="shared" ref="C238:N238" si="28">SUM(C239:C242)</f>
        <v>17189400.300000001</v>
      </c>
      <c r="D238" s="60">
        <f t="shared" si="28"/>
        <v>2233450.2000000002</v>
      </c>
      <c r="E238" s="61">
        <f t="shared" si="28"/>
        <v>0</v>
      </c>
      <c r="F238" s="60">
        <f t="shared" si="28"/>
        <v>0</v>
      </c>
      <c r="G238" s="60">
        <f t="shared" si="28"/>
        <v>987.5</v>
      </c>
      <c r="H238" s="60">
        <f t="shared" si="28"/>
        <v>3335724</v>
      </c>
      <c r="I238" s="60">
        <f t="shared" si="28"/>
        <v>0</v>
      </c>
      <c r="J238" s="60">
        <f t="shared" si="28"/>
        <v>0</v>
      </c>
      <c r="K238" s="60">
        <f t="shared" si="28"/>
        <v>1274.67</v>
      </c>
      <c r="L238" s="60">
        <f t="shared" si="28"/>
        <v>10778042.9</v>
      </c>
      <c r="M238" s="60">
        <f t="shared" si="28"/>
        <v>20</v>
      </c>
      <c r="N238" s="60">
        <f t="shared" si="28"/>
        <v>842183.2</v>
      </c>
      <c r="O238" s="213"/>
      <c r="S238" s="44"/>
    </row>
    <row r="239" spans="1:19" s="33" customFormat="1" ht="15.75" x14ac:dyDescent="0.25">
      <c r="A239" s="222">
        <f>A237+1</f>
        <v>33</v>
      </c>
      <c r="B239" s="223" t="s">
        <v>346</v>
      </c>
      <c r="C239" s="95">
        <f t="shared" si="26"/>
        <v>2233450.2000000002</v>
      </c>
      <c r="D239" s="215">
        <v>2233450.2000000002</v>
      </c>
      <c r="E239" s="216">
        <v>0</v>
      </c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95">
        <v>0</v>
      </c>
      <c r="N239" s="95">
        <v>0</v>
      </c>
      <c r="O239" s="213"/>
      <c r="S239" s="44"/>
    </row>
    <row r="240" spans="1:19" s="33" customFormat="1" ht="15.75" x14ac:dyDescent="0.25">
      <c r="A240" s="222">
        <f>A239+1</f>
        <v>34</v>
      </c>
      <c r="B240" s="223" t="s">
        <v>347</v>
      </c>
      <c r="C240" s="95">
        <f t="shared" si="26"/>
        <v>3335724</v>
      </c>
      <c r="D240" s="215">
        <v>0</v>
      </c>
      <c r="E240" s="216">
        <v>0</v>
      </c>
      <c r="F240" s="95">
        <v>0</v>
      </c>
      <c r="G240" s="95">
        <v>987.5</v>
      </c>
      <c r="H240" s="95">
        <v>3335724</v>
      </c>
      <c r="I240" s="95">
        <v>0</v>
      </c>
      <c r="J240" s="95">
        <v>0</v>
      </c>
      <c r="K240" s="95">
        <v>0</v>
      </c>
      <c r="L240" s="95">
        <v>0</v>
      </c>
      <c r="M240" s="95">
        <v>0</v>
      </c>
      <c r="N240" s="95">
        <v>0</v>
      </c>
      <c r="O240" s="213"/>
      <c r="S240" s="44"/>
    </row>
    <row r="241" spans="1:19" s="33" customFormat="1" ht="15.75" x14ac:dyDescent="0.25">
      <c r="A241" s="222">
        <f>A240+1</f>
        <v>35</v>
      </c>
      <c r="B241" s="223" t="s">
        <v>349</v>
      </c>
      <c r="C241" s="95">
        <f t="shared" si="26"/>
        <v>10778042.9</v>
      </c>
      <c r="D241" s="215">
        <v>0</v>
      </c>
      <c r="E241" s="216">
        <v>0</v>
      </c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1274.67</v>
      </c>
      <c r="L241" s="95">
        <v>10778042.9</v>
      </c>
      <c r="M241" s="95">
        <v>0</v>
      </c>
      <c r="N241" s="95">
        <v>0</v>
      </c>
      <c r="O241" s="213"/>
      <c r="S241" s="44"/>
    </row>
    <row r="242" spans="1:19" s="41" customFormat="1" ht="15.75" x14ac:dyDescent="0.25">
      <c r="A242" s="222">
        <f>A241+1</f>
        <v>36</v>
      </c>
      <c r="B242" s="223" t="s">
        <v>350</v>
      </c>
      <c r="C242" s="95">
        <f t="shared" si="26"/>
        <v>842183.2</v>
      </c>
      <c r="D242" s="215">
        <v>0</v>
      </c>
      <c r="E242" s="216">
        <v>0</v>
      </c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95">
        <v>20</v>
      </c>
      <c r="N242" s="95">
        <v>842183.2</v>
      </c>
      <c r="O242" s="224"/>
      <c r="S242" s="44"/>
    </row>
    <row r="243" spans="1:19" s="41" customFormat="1" ht="30.75" customHeight="1" x14ac:dyDescent="0.25">
      <c r="A243" s="245" t="s">
        <v>429</v>
      </c>
      <c r="B243" s="245"/>
      <c r="C243" s="60">
        <v>2655646</v>
      </c>
      <c r="D243" s="215">
        <v>0</v>
      </c>
      <c r="E243" s="61">
        <f t="shared" ref="E243:N243" si="29">SUM(E244:E244)</f>
        <v>0</v>
      </c>
      <c r="F243" s="60">
        <f t="shared" si="29"/>
        <v>0</v>
      </c>
      <c r="G243" s="60">
        <f t="shared" si="29"/>
        <v>0</v>
      </c>
      <c r="H243" s="60">
        <f t="shared" si="29"/>
        <v>0</v>
      </c>
      <c r="I243" s="60">
        <f t="shared" si="29"/>
        <v>0</v>
      </c>
      <c r="J243" s="60">
        <f t="shared" si="29"/>
        <v>0</v>
      </c>
      <c r="K243" s="60">
        <f t="shared" si="29"/>
        <v>0</v>
      </c>
      <c r="L243" s="60">
        <f t="shared" si="29"/>
        <v>0</v>
      </c>
      <c r="M243" s="60">
        <f t="shared" si="29"/>
        <v>10</v>
      </c>
      <c r="N243" s="60">
        <f t="shared" si="29"/>
        <v>2655646</v>
      </c>
      <c r="O243" s="224"/>
      <c r="S243" s="44"/>
    </row>
    <row r="244" spans="1:19" s="41" customFormat="1" ht="15.75" x14ac:dyDescent="0.25">
      <c r="A244" s="64">
        <v>37</v>
      </c>
      <c r="B244" s="62" t="s">
        <v>351</v>
      </c>
      <c r="C244" s="95">
        <v>2655646</v>
      </c>
      <c r="D244" s="215">
        <v>0</v>
      </c>
      <c r="E244" s="216">
        <v>0</v>
      </c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95">
        <v>10</v>
      </c>
      <c r="N244" s="95">
        <v>2655646</v>
      </c>
      <c r="O244" s="224"/>
      <c r="S244" s="44"/>
    </row>
    <row r="245" spans="1:19" s="41" customFormat="1" ht="30.75" customHeight="1" x14ac:dyDescent="0.25">
      <c r="A245" s="245" t="s">
        <v>430</v>
      </c>
      <c r="B245" s="245"/>
      <c r="C245" s="200">
        <f t="shared" ref="C245:N245" si="30">SUM(C246:C248)</f>
        <v>7873257.5999999996</v>
      </c>
      <c r="D245" s="200">
        <f t="shared" si="30"/>
        <v>0</v>
      </c>
      <c r="E245" s="220">
        <f t="shared" si="30"/>
        <v>0</v>
      </c>
      <c r="F245" s="200">
        <f t="shared" si="30"/>
        <v>0</v>
      </c>
      <c r="G245" s="200">
        <f t="shared" si="30"/>
        <v>1845.35</v>
      </c>
      <c r="H245" s="200">
        <f t="shared" si="30"/>
        <v>7873257.5999999996</v>
      </c>
      <c r="I245" s="200">
        <f t="shared" si="30"/>
        <v>0</v>
      </c>
      <c r="J245" s="200">
        <f t="shared" si="30"/>
        <v>0</v>
      </c>
      <c r="K245" s="200">
        <f t="shared" si="30"/>
        <v>0</v>
      </c>
      <c r="L245" s="200">
        <f t="shared" si="30"/>
        <v>0</v>
      </c>
      <c r="M245" s="200">
        <f t="shared" si="30"/>
        <v>0</v>
      </c>
      <c r="N245" s="200">
        <f t="shared" si="30"/>
        <v>0</v>
      </c>
      <c r="O245" s="224"/>
      <c r="S245" s="44"/>
    </row>
    <row r="246" spans="1:19" s="41" customFormat="1" ht="15.75" x14ac:dyDescent="0.25">
      <c r="A246" s="225">
        <v>38</v>
      </c>
      <c r="B246" s="165" t="s">
        <v>352</v>
      </c>
      <c r="C246" s="95">
        <f t="shared" ref="C246:C248" si="31">D246+F246+H246+J246+L246+N246</f>
        <v>2866149</v>
      </c>
      <c r="D246" s="215">
        <v>0</v>
      </c>
      <c r="E246" s="216">
        <v>0</v>
      </c>
      <c r="F246" s="95">
        <v>0</v>
      </c>
      <c r="G246" s="95">
        <v>720.23</v>
      </c>
      <c r="H246" s="95">
        <v>2866149</v>
      </c>
      <c r="I246" s="95">
        <v>0</v>
      </c>
      <c r="J246" s="95">
        <v>0</v>
      </c>
      <c r="K246" s="95">
        <v>0</v>
      </c>
      <c r="L246" s="95">
        <v>0</v>
      </c>
      <c r="M246" s="95">
        <v>0</v>
      </c>
      <c r="N246" s="95">
        <v>0</v>
      </c>
      <c r="O246" s="224"/>
      <c r="S246" s="44"/>
    </row>
    <row r="247" spans="1:19" s="41" customFormat="1" ht="15.75" x14ac:dyDescent="0.25">
      <c r="A247" s="225">
        <v>39</v>
      </c>
      <c r="B247" s="171" t="s">
        <v>353</v>
      </c>
      <c r="C247" s="95">
        <f t="shared" si="31"/>
        <v>2032360.2</v>
      </c>
      <c r="D247" s="215">
        <v>0</v>
      </c>
      <c r="E247" s="216">
        <v>0</v>
      </c>
      <c r="F247" s="95">
        <v>0</v>
      </c>
      <c r="G247" s="95">
        <v>555.12</v>
      </c>
      <c r="H247" s="95">
        <v>2032360.2</v>
      </c>
      <c r="I247" s="95">
        <v>0</v>
      </c>
      <c r="J247" s="95">
        <v>0</v>
      </c>
      <c r="K247" s="95">
        <v>0</v>
      </c>
      <c r="L247" s="95">
        <v>0</v>
      </c>
      <c r="M247" s="95">
        <v>0</v>
      </c>
      <c r="N247" s="95">
        <v>0</v>
      </c>
      <c r="O247" s="224"/>
      <c r="S247" s="44"/>
    </row>
    <row r="248" spans="1:19" s="41" customFormat="1" ht="15.75" x14ac:dyDescent="0.25">
      <c r="A248" s="225">
        <v>40</v>
      </c>
      <c r="B248" s="171" t="s">
        <v>354</v>
      </c>
      <c r="C248" s="95">
        <f t="shared" si="31"/>
        <v>2974748.4</v>
      </c>
      <c r="D248" s="215">
        <v>0</v>
      </c>
      <c r="E248" s="216">
        <v>0</v>
      </c>
      <c r="F248" s="95">
        <v>0</v>
      </c>
      <c r="G248" s="95">
        <v>570</v>
      </c>
      <c r="H248" s="95">
        <v>2974748.4</v>
      </c>
      <c r="I248" s="95">
        <v>0</v>
      </c>
      <c r="J248" s="95">
        <v>0</v>
      </c>
      <c r="K248" s="95">
        <v>0</v>
      </c>
      <c r="L248" s="95">
        <v>0</v>
      </c>
      <c r="M248" s="95">
        <v>0</v>
      </c>
      <c r="N248" s="95">
        <v>0</v>
      </c>
      <c r="O248" s="224"/>
      <c r="S248" s="44"/>
    </row>
    <row r="249" spans="1:19" s="41" customFormat="1" ht="33.75" customHeight="1" x14ac:dyDescent="0.25">
      <c r="A249" s="245" t="s">
        <v>223</v>
      </c>
      <c r="B249" s="245"/>
      <c r="C249" s="60">
        <f t="shared" ref="C249:N249" si="32">SUM(C250:C252)</f>
        <v>16826959.800000001</v>
      </c>
      <c r="D249" s="60">
        <f t="shared" si="32"/>
        <v>0</v>
      </c>
      <c r="E249" s="61">
        <f t="shared" si="32"/>
        <v>0</v>
      </c>
      <c r="F249" s="60">
        <f t="shared" si="32"/>
        <v>0</v>
      </c>
      <c r="G249" s="60">
        <f t="shared" si="32"/>
        <v>2381</v>
      </c>
      <c r="H249" s="60">
        <f t="shared" si="32"/>
        <v>16826959.800000001</v>
      </c>
      <c r="I249" s="60">
        <f t="shared" si="32"/>
        <v>0</v>
      </c>
      <c r="J249" s="60">
        <f t="shared" si="32"/>
        <v>0</v>
      </c>
      <c r="K249" s="60">
        <f t="shared" si="32"/>
        <v>0</v>
      </c>
      <c r="L249" s="60">
        <f t="shared" si="32"/>
        <v>0</v>
      </c>
      <c r="M249" s="60">
        <f t="shared" si="32"/>
        <v>0</v>
      </c>
      <c r="N249" s="60">
        <f t="shared" si="32"/>
        <v>0</v>
      </c>
      <c r="O249" s="224"/>
      <c r="S249" s="44"/>
    </row>
    <row r="250" spans="1:19" s="41" customFormat="1" ht="15.75" x14ac:dyDescent="0.25">
      <c r="A250" s="64">
        <v>41</v>
      </c>
      <c r="B250" s="92" t="s">
        <v>355</v>
      </c>
      <c r="C250" s="95">
        <v>1787379.3</v>
      </c>
      <c r="D250" s="215">
        <v>0</v>
      </c>
      <c r="E250" s="216">
        <v>0</v>
      </c>
      <c r="F250" s="95">
        <v>0</v>
      </c>
      <c r="G250" s="95">
        <v>423</v>
      </c>
      <c r="H250" s="95">
        <v>1787379.3</v>
      </c>
      <c r="I250" s="95">
        <v>0</v>
      </c>
      <c r="J250" s="95">
        <v>0</v>
      </c>
      <c r="K250" s="95">
        <v>0</v>
      </c>
      <c r="L250" s="95">
        <v>0</v>
      </c>
      <c r="M250" s="95">
        <v>0</v>
      </c>
      <c r="N250" s="95">
        <v>0</v>
      </c>
      <c r="O250" s="224"/>
      <c r="S250" s="44"/>
    </row>
    <row r="251" spans="1:19" s="41" customFormat="1" ht="15.75" x14ac:dyDescent="0.25">
      <c r="A251" s="64">
        <v>42</v>
      </c>
      <c r="B251" s="92" t="s">
        <v>356</v>
      </c>
      <c r="C251" s="95">
        <v>11525157</v>
      </c>
      <c r="D251" s="215">
        <v>0</v>
      </c>
      <c r="E251" s="216">
        <v>0</v>
      </c>
      <c r="F251" s="95">
        <v>0</v>
      </c>
      <c r="G251" s="95">
        <v>1194</v>
      </c>
      <c r="H251" s="95">
        <v>11525157</v>
      </c>
      <c r="I251" s="95">
        <v>0</v>
      </c>
      <c r="J251" s="95">
        <v>0</v>
      </c>
      <c r="K251" s="95">
        <v>0</v>
      </c>
      <c r="L251" s="95">
        <v>0</v>
      </c>
      <c r="M251" s="95">
        <v>0</v>
      </c>
      <c r="N251" s="95">
        <v>0</v>
      </c>
      <c r="O251" s="224"/>
      <c r="S251" s="44"/>
    </row>
    <row r="252" spans="1:19" s="41" customFormat="1" ht="15.75" x14ac:dyDescent="0.25">
      <c r="A252" s="64">
        <v>43</v>
      </c>
      <c r="B252" s="92" t="s">
        <v>357</v>
      </c>
      <c r="C252" s="95">
        <v>3514423.5</v>
      </c>
      <c r="D252" s="215">
        <v>0</v>
      </c>
      <c r="E252" s="216">
        <v>0</v>
      </c>
      <c r="F252" s="95">
        <v>0</v>
      </c>
      <c r="G252" s="95">
        <v>764</v>
      </c>
      <c r="H252" s="95">
        <v>3514423.5</v>
      </c>
      <c r="I252" s="95">
        <v>0</v>
      </c>
      <c r="J252" s="95">
        <v>0</v>
      </c>
      <c r="K252" s="95">
        <v>0</v>
      </c>
      <c r="L252" s="95">
        <v>0</v>
      </c>
      <c r="M252" s="95">
        <v>0</v>
      </c>
      <c r="N252" s="95">
        <v>0</v>
      </c>
      <c r="O252" s="224"/>
      <c r="S252" s="44"/>
    </row>
    <row r="253" spans="1:19" s="41" customFormat="1" ht="48.75" customHeight="1" x14ac:dyDescent="0.25">
      <c r="A253" s="245" t="s">
        <v>55</v>
      </c>
      <c r="B253" s="245"/>
      <c r="C253" s="60">
        <f t="shared" ref="C253:N253" si="33">SUM(C254:C254)</f>
        <v>8917834</v>
      </c>
      <c r="D253" s="60">
        <f t="shared" si="33"/>
        <v>0</v>
      </c>
      <c r="E253" s="61">
        <f t="shared" si="33"/>
        <v>0</v>
      </c>
      <c r="F253" s="60">
        <f t="shared" si="33"/>
        <v>0</v>
      </c>
      <c r="G253" s="60">
        <f t="shared" si="33"/>
        <v>900</v>
      </c>
      <c r="H253" s="60">
        <f t="shared" si="33"/>
        <v>8917834</v>
      </c>
      <c r="I253" s="60">
        <f t="shared" si="33"/>
        <v>0</v>
      </c>
      <c r="J253" s="60">
        <f t="shared" si="33"/>
        <v>0</v>
      </c>
      <c r="K253" s="60">
        <f t="shared" si="33"/>
        <v>0</v>
      </c>
      <c r="L253" s="60">
        <f t="shared" si="33"/>
        <v>0</v>
      </c>
      <c r="M253" s="60">
        <f t="shared" si="33"/>
        <v>0</v>
      </c>
      <c r="N253" s="60">
        <f t="shared" si="33"/>
        <v>0</v>
      </c>
      <c r="O253" s="224"/>
      <c r="S253" s="44"/>
    </row>
    <row r="254" spans="1:19" s="41" customFormat="1" ht="15.75" x14ac:dyDescent="0.25">
      <c r="A254" s="64">
        <v>44</v>
      </c>
      <c r="B254" s="89" t="s">
        <v>359</v>
      </c>
      <c r="C254" s="95">
        <f t="shared" ref="C254:C299" si="34">D254+F254+H254+J254+L254+N254</f>
        <v>8917834</v>
      </c>
      <c r="D254" s="215">
        <v>0</v>
      </c>
      <c r="E254" s="216">
        <v>0</v>
      </c>
      <c r="F254" s="95">
        <v>0</v>
      </c>
      <c r="G254" s="95">
        <v>900</v>
      </c>
      <c r="H254" s="95">
        <v>8917834</v>
      </c>
      <c r="I254" s="95">
        <v>0</v>
      </c>
      <c r="J254" s="95">
        <v>0</v>
      </c>
      <c r="K254" s="95">
        <v>0</v>
      </c>
      <c r="L254" s="95">
        <v>0</v>
      </c>
      <c r="M254" s="95">
        <v>0</v>
      </c>
      <c r="N254" s="95">
        <v>0</v>
      </c>
      <c r="O254" s="224"/>
      <c r="S254" s="44"/>
    </row>
    <row r="255" spans="1:19" s="41" customFormat="1" ht="36.75" customHeight="1" x14ac:dyDescent="0.25">
      <c r="A255" s="245" t="s">
        <v>225</v>
      </c>
      <c r="B255" s="245"/>
      <c r="C255" s="60">
        <f t="shared" ref="C255:N255" si="35">SUM(C256:C299)</f>
        <v>272472338.55999994</v>
      </c>
      <c r="D255" s="60">
        <f t="shared" si="35"/>
        <v>87924273.519999996</v>
      </c>
      <c r="E255" s="61">
        <f t="shared" si="35"/>
        <v>19</v>
      </c>
      <c r="F255" s="60">
        <f t="shared" si="35"/>
        <v>27658711.5</v>
      </c>
      <c r="G255" s="60">
        <f t="shared" si="35"/>
        <v>6711.3000000000011</v>
      </c>
      <c r="H255" s="60">
        <f t="shared" si="35"/>
        <v>31353007.539999999</v>
      </c>
      <c r="I255" s="60">
        <f t="shared" si="35"/>
        <v>2106.1999999999998</v>
      </c>
      <c r="J255" s="60">
        <f t="shared" si="35"/>
        <v>720380.2</v>
      </c>
      <c r="K255" s="60">
        <f t="shared" si="35"/>
        <v>7856.3899999999994</v>
      </c>
      <c r="L255" s="60">
        <f t="shared" si="35"/>
        <v>33080927</v>
      </c>
      <c r="M255" s="60">
        <f t="shared" si="35"/>
        <v>943.29</v>
      </c>
      <c r="N255" s="60">
        <f t="shared" si="35"/>
        <v>91735038.799999997</v>
      </c>
      <c r="O255" s="224"/>
      <c r="S255" s="44"/>
    </row>
    <row r="256" spans="1:19" s="41" customFormat="1" ht="15.75" x14ac:dyDescent="0.25">
      <c r="A256" s="225">
        <f>A254+1</f>
        <v>45</v>
      </c>
      <c r="B256" s="62" t="s">
        <v>431</v>
      </c>
      <c r="C256" s="95">
        <f t="shared" si="34"/>
        <v>3381071.4</v>
      </c>
      <c r="D256" s="215">
        <v>0</v>
      </c>
      <c r="E256" s="216">
        <v>0</v>
      </c>
      <c r="F256" s="95">
        <v>0</v>
      </c>
      <c r="G256" s="95">
        <v>830</v>
      </c>
      <c r="H256" s="95">
        <v>3381071.4</v>
      </c>
      <c r="I256" s="95">
        <v>0</v>
      </c>
      <c r="J256" s="95">
        <v>0</v>
      </c>
      <c r="K256" s="95">
        <v>0</v>
      </c>
      <c r="L256" s="95">
        <v>0</v>
      </c>
      <c r="M256" s="95">
        <v>0</v>
      </c>
      <c r="N256" s="95">
        <v>0</v>
      </c>
      <c r="O256" s="224"/>
      <c r="S256" s="44"/>
    </row>
    <row r="257" spans="1:19" s="41" customFormat="1" ht="15.75" x14ac:dyDescent="0.25">
      <c r="A257" s="225">
        <f>A256+1</f>
        <v>46</v>
      </c>
      <c r="B257" s="56" t="s">
        <v>361</v>
      </c>
      <c r="C257" s="95">
        <f t="shared" si="34"/>
        <v>2659861.7999999998</v>
      </c>
      <c r="D257" s="215">
        <v>2529889.1999999997</v>
      </c>
      <c r="E257" s="216">
        <v>0</v>
      </c>
      <c r="F257" s="95">
        <v>0</v>
      </c>
      <c r="G257" s="95">
        <v>0</v>
      </c>
      <c r="H257" s="95">
        <v>0</v>
      </c>
      <c r="I257" s="95">
        <v>756</v>
      </c>
      <c r="J257" s="95">
        <v>129972.59999999999</v>
      </c>
      <c r="K257" s="95">
        <v>0</v>
      </c>
      <c r="L257" s="95">
        <v>0</v>
      </c>
      <c r="M257" s="95">
        <v>0</v>
      </c>
      <c r="N257" s="95">
        <v>0</v>
      </c>
      <c r="O257" s="224"/>
      <c r="S257" s="44"/>
    </row>
    <row r="258" spans="1:19" s="41" customFormat="1" ht="15.75" x14ac:dyDescent="0.25">
      <c r="A258" s="225">
        <f t="shared" ref="A258:A299" si="36">A257+1</f>
        <v>47</v>
      </c>
      <c r="B258" s="56" t="s">
        <v>189</v>
      </c>
      <c r="C258" s="95">
        <f t="shared" si="34"/>
        <v>10870993.1</v>
      </c>
      <c r="D258" s="215">
        <v>0</v>
      </c>
      <c r="E258" s="216">
        <v>0</v>
      </c>
      <c r="F258" s="95">
        <v>0</v>
      </c>
      <c r="G258" s="95">
        <v>0</v>
      </c>
      <c r="H258" s="95">
        <v>0</v>
      </c>
      <c r="I258" s="95">
        <v>0</v>
      </c>
      <c r="J258" s="95">
        <v>0</v>
      </c>
      <c r="K258" s="95">
        <v>2925.72</v>
      </c>
      <c r="L258" s="95">
        <v>10870993.1</v>
      </c>
      <c r="M258" s="95">
        <v>0</v>
      </c>
      <c r="N258" s="95">
        <v>0</v>
      </c>
      <c r="O258" s="224"/>
      <c r="S258" s="44"/>
    </row>
    <row r="259" spans="1:19" s="41" customFormat="1" ht="15.75" x14ac:dyDescent="0.25">
      <c r="A259" s="225">
        <f t="shared" si="36"/>
        <v>48</v>
      </c>
      <c r="B259" s="56" t="s">
        <v>192</v>
      </c>
      <c r="C259" s="95">
        <f t="shared" si="34"/>
        <v>2388582</v>
      </c>
      <c r="D259" s="215">
        <v>0</v>
      </c>
      <c r="E259" s="216">
        <v>0</v>
      </c>
      <c r="F259" s="95">
        <v>0</v>
      </c>
      <c r="G259" s="95">
        <v>0</v>
      </c>
      <c r="H259" s="95">
        <v>0</v>
      </c>
      <c r="I259" s="95">
        <v>450.2</v>
      </c>
      <c r="J259" s="95">
        <v>90738</v>
      </c>
      <c r="K259" s="95">
        <v>0</v>
      </c>
      <c r="L259" s="95">
        <v>0</v>
      </c>
      <c r="M259" s="95">
        <v>47.9</v>
      </c>
      <c r="N259" s="95">
        <v>2297844</v>
      </c>
      <c r="O259" s="224"/>
      <c r="S259" s="44"/>
    </row>
    <row r="260" spans="1:19" s="41" customFormat="1" ht="15.75" x14ac:dyDescent="0.25">
      <c r="A260" s="225">
        <f t="shared" si="36"/>
        <v>49</v>
      </c>
      <c r="B260" s="62" t="s">
        <v>432</v>
      </c>
      <c r="C260" s="95">
        <f t="shared" si="34"/>
        <v>8553198</v>
      </c>
      <c r="D260" s="215">
        <v>8553198</v>
      </c>
      <c r="E260" s="216">
        <v>0</v>
      </c>
      <c r="F260" s="95">
        <v>0</v>
      </c>
      <c r="G260" s="95">
        <v>0</v>
      </c>
      <c r="H260" s="95">
        <v>0</v>
      </c>
      <c r="I260" s="95">
        <v>0</v>
      </c>
      <c r="J260" s="95">
        <v>0</v>
      </c>
      <c r="K260" s="95">
        <v>0</v>
      </c>
      <c r="L260" s="95">
        <v>0</v>
      </c>
      <c r="M260" s="95">
        <v>0</v>
      </c>
      <c r="N260" s="95">
        <v>0</v>
      </c>
      <c r="O260" s="224"/>
      <c r="S260" s="44"/>
    </row>
    <row r="261" spans="1:19" s="41" customFormat="1" ht="15.75" x14ac:dyDescent="0.25">
      <c r="A261" s="225">
        <f t="shared" si="36"/>
        <v>50</v>
      </c>
      <c r="B261" s="56" t="s">
        <v>433</v>
      </c>
      <c r="C261" s="95">
        <f t="shared" si="34"/>
        <v>12213694.5</v>
      </c>
      <c r="D261" s="215">
        <v>0</v>
      </c>
      <c r="E261" s="216">
        <v>7</v>
      </c>
      <c r="F261" s="95">
        <v>12213694.5</v>
      </c>
      <c r="G261" s="95">
        <v>0</v>
      </c>
      <c r="H261" s="95">
        <v>0</v>
      </c>
      <c r="I261" s="95">
        <v>0</v>
      </c>
      <c r="J261" s="95">
        <v>0</v>
      </c>
      <c r="K261" s="95">
        <v>0</v>
      </c>
      <c r="L261" s="95">
        <v>0</v>
      </c>
      <c r="M261" s="95">
        <v>0</v>
      </c>
      <c r="N261" s="95">
        <v>0</v>
      </c>
      <c r="O261" s="224"/>
      <c r="S261" s="44"/>
    </row>
    <row r="262" spans="1:19" s="41" customFormat="1" ht="15.75" x14ac:dyDescent="0.25">
      <c r="A262" s="225">
        <f t="shared" si="36"/>
        <v>51</v>
      </c>
      <c r="B262" s="62" t="s">
        <v>434</v>
      </c>
      <c r="C262" s="95">
        <f t="shared" si="34"/>
        <v>9205400.4000000004</v>
      </c>
      <c r="D262" s="215">
        <v>0</v>
      </c>
      <c r="E262" s="216">
        <v>0</v>
      </c>
      <c r="F262" s="95">
        <v>0</v>
      </c>
      <c r="G262" s="95">
        <v>0</v>
      </c>
      <c r="H262" s="95">
        <v>0</v>
      </c>
      <c r="I262" s="95">
        <v>0</v>
      </c>
      <c r="J262" s="95">
        <v>0</v>
      </c>
      <c r="K262" s="95">
        <v>0</v>
      </c>
      <c r="L262" s="95">
        <v>0</v>
      </c>
      <c r="M262" s="95">
        <v>231.57</v>
      </c>
      <c r="N262" s="95">
        <v>9205400.4000000004</v>
      </c>
      <c r="O262" s="224"/>
      <c r="S262" s="44"/>
    </row>
    <row r="263" spans="1:19" s="41" customFormat="1" ht="15.75" x14ac:dyDescent="0.25">
      <c r="A263" s="225">
        <f t="shared" si="36"/>
        <v>52</v>
      </c>
      <c r="B263" s="62" t="s">
        <v>435</v>
      </c>
      <c r="C263" s="95">
        <f t="shared" si="34"/>
        <v>6681103</v>
      </c>
      <c r="D263" s="215">
        <v>0</v>
      </c>
      <c r="E263" s="216">
        <v>0</v>
      </c>
      <c r="F263" s="95">
        <v>0</v>
      </c>
      <c r="G263" s="95">
        <v>0</v>
      </c>
      <c r="H263" s="95">
        <v>0</v>
      </c>
      <c r="I263" s="95">
        <v>0</v>
      </c>
      <c r="J263" s="95">
        <v>0</v>
      </c>
      <c r="K263" s="95">
        <v>1992.67</v>
      </c>
      <c r="L263" s="95">
        <v>6681103</v>
      </c>
      <c r="M263" s="95">
        <v>0</v>
      </c>
      <c r="N263" s="95">
        <v>0</v>
      </c>
      <c r="O263" s="224"/>
      <c r="S263" s="44"/>
    </row>
    <row r="264" spans="1:19" s="41" customFormat="1" ht="15.75" x14ac:dyDescent="0.25">
      <c r="A264" s="225">
        <f t="shared" si="36"/>
        <v>53</v>
      </c>
      <c r="B264" s="62" t="s">
        <v>436</v>
      </c>
      <c r="C264" s="95">
        <f t="shared" si="34"/>
        <v>3102866.4</v>
      </c>
      <c r="D264" s="215">
        <v>3102866.4</v>
      </c>
      <c r="E264" s="216">
        <v>0</v>
      </c>
      <c r="F264" s="95">
        <v>0</v>
      </c>
      <c r="G264" s="95">
        <v>0</v>
      </c>
      <c r="H264" s="95">
        <v>0</v>
      </c>
      <c r="I264" s="95">
        <v>0</v>
      </c>
      <c r="J264" s="95">
        <v>0</v>
      </c>
      <c r="K264" s="95">
        <v>0</v>
      </c>
      <c r="L264" s="95">
        <v>0</v>
      </c>
      <c r="M264" s="95">
        <v>0</v>
      </c>
      <c r="N264" s="95">
        <v>0</v>
      </c>
      <c r="O264" s="224"/>
      <c r="S264" s="44"/>
    </row>
    <row r="265" spans="1:19" s="41" customFormat="1" ht="15.75" x14ac:dyDescent="0.25">
      <c r="A265" s="225">
        <f t="shared" si="36"/>
        <v>54</v>
      </c>
      <c r="B265" s="62" t="s">
        <v>437</v>
      </c>
      <c r="C265" s="95">
        <f t="shared" si="34"/>
        <v>6602518.5</v>
      </c>
      <c r="D265" s="215">
        <v>1034427</v>
      </c>
      <c r="E265" s="216">
        <v>0</v>
      </c>
      <c r="F265" s="95">
        <v>0</v>
      </c>
      <c r="G265" s="95">
        <v>651.79999999999995</v>
      </c>
      <c r="H265" s="95">
        <v>2876485.5</v>
      </c>
      <c r="I265" s="95">
        <v>0</v>
      </c>
      <c r="J265" s="95">
        <v>0</v>
      </c>
      <c r="K265" s="95">
        <v>0</v>
      </c>
      <c r="L265" s="95">
        <v>0</v>
      </c>
      <c r="M265" s="95">
        <v>35.81</v>
      </c>
      <c r="N265" s="95">
        <v>2691606</v>
      </c>
      <c r="O265" s="224"/>
      <c r="S265" s="44"/>
    </row>
    <row r="266" spans="1:19" s="41" customFormat="1" ht="15.75" x14ac:dyDescent="0.25">
      <c r="A266" s="225">
        <f t="shared" si="36"/>
        <v>55</v>
      </c>
      <c r="B266" s="62" t="s">
        <v>438</v>
      </c>
      <c r="C266" s="95">
        <f t="shared" si="34"/>
        <v>5494279.2000000002</v>
      </c>
      <c r="D266" s="215">
        <v>5494279.2000000002</v>
      </c>
      <c r="E266" s="216">
        <v>0</v>
      </c>
      <c r="F266" s="95">
        <v>0</v>
      </c>
      <c r="G266" s="95">
        <v>0</v>
      </c>
      <c r="H266" s="95">
        <v>0</v>
      </c>
      <c r="I266" s="95">
        <v>0</v>
      </c>
      <c r="J266" s="95">
        <v>0</v>
      </c>
      <c r="K266" s="95">
        <v>0</v>
      </c>
      <c r="L266" s="95">
        <v>0</v>
      </c>
      <c r="M266" s="95">
        <v>0</v>
      </c>
      <c r="N266" s="95">
        <v>0</v>
      </c>
      <c r="O266" s="224"/>
      <c r="S266" s="44"/>
    </row>
    <row r="267" spans="1:19" s="41" customFormat="1" ht="15.75" x14ac:dyDescent="0.25">
      <c r="A267" s="225">
        <f t="shared" si="36"/>
        <v>56</v>
      </c>
      <c r="B267" s="62" t="s">
        <v>439</v>
      </c>
      <c r="C267" s="95">
        <f t="shared" si="34"/>
        <v>3684135.6</v>
      </c>
      <c r="D267" s="215">
        <v>3684135.6</v>
      </c>
      <c r="E267" s="216">
        <v>0</v>
      </c>
      <c r="F267" s="95">
        <v>0</v>
      </c>
      <c r="G267" s="95">
        <v>0</v>
      </c>
      <c r="H267" s="95">
        <v>0</v>
      </c>
      <c r="I267" s="95">
        <v>0</v>
      </c>
      <c r="J267" s="95">
        <v>0</v>
      </c>
      <c r="K267" s="95">
        <v>0</v>
      </c>
      <c r="L267" s="95">
        <v>0</v>
      </c>
      <c r="M267" s="95">
        <v>0</v>
      </c>
      <c r="N267" s="95">
        <v>0</v>
      </c>
      <c r="O267" s="224"/>
      <c r="S267" s="44"/>
    </row>
    <row r="268" spans="1:19" s="41" customFormat="1" ht="15.75" x14ac:dyDescent="0.25">
      <c r="A268" s="225">
        <f t="shared" si="36"/>
        <v>57</v>
      </c>
      <c r="B268" s="62" t="s">
        <v>440</v>
      </c>
      <c r="C268" s="95">
        <f t="shared" si="34"/>
        <v>915402.6</v>
      </c>
      <c r="D268" s="215">
        <v>0</v>
      </c>
      <c r="E268" s="216">
        <v>0</v>
      </c>
      <c r="F268" s="95">
        <v>0</v>
      </c>
      <c r="G268" s="95">
        <v>216</v>
      </c>
      <c r="H268" s="95">
        <v>915402.6</v>
      </c>
      <c r="I268" s="95">
        <v>0</v>
      </c>
      <c r="J268" s="95">
        <v>0</v>
      </c>
      <c r="K268" s="95">
        <v>0</v>
      </c>
      <c r="L268" s="95">
        <v>0</v>
      </c>
      <c r="M268" s="95">
        <v>0</v>
      </c>
      <c r="N268" s="95">
        <v>0</v>
      </c>
      <c r="O268" s="224"/>
      <c r="S268" s="44"/>
    </row>
    <row r="269" spans="1:19" s="41" customFormat="1" ht="15.75" x14ac:dyDescent="0.25">
      <c r="A269" s="225">
        <f t="shared" si="36"/>
        <v>58</v>
      </c>
      <c r="B269" s="62" t="s">
        <v>441</v>
      </c>
      <c r="C269" s="95">
        <f t="shared" si="34"/>
        <v>1898826.3</v>
      </c>
      <c r="D269" s="215">
        <v>0</v>
      </c>
      <c r="E269" s="216">
        <v>0</v>
      </c>
      <c r="F269" s="95">
        <v>0</v>
      </c>
      <c r="G269" s="95">
        <v>442.5</v>
      </c>
      <c r="H269" s="95">
        <v>1898826.3</v>
      </c>
      <c r="I269" s="95">
        <v>0</v>
      </c>
      <c r="J269" s="95">
        <v>0</v>
      </c>
      <c r="K269" s="95">
        <v>0</v>
      </c>
      <c r="L269" s="95">
        <v>0</v>
      </c>
      <c r="M269" s="95">
        <v>0</v>
      </c>
      <c r="N269" s="95">
        <v>0</v>
      </c>
      <c r="O269" s="224"/>
      <c r="S269" s="44"/>
    </row>
    <row r="270" spans="1:19" s="41" customFormat="1" ht="15.75" x14ac:dyDescent="0.25">
      <c r="A270" s="225">
        <f t="shared" si="36"/>
        <v>59</v>
      </c>
      <c r="B270" s="62" t="s">
        <v>442</v>
      </c>
      <c r="C270" s="95">
        <f t="shared" si="34"/>
        <v>3076321.5</v>
      </c>
      <c r="D270" s="215">
        <v>0</v>
      </c>
      <c r="E270" s="216">
        <v>0</v>
      </c>
      <c r="F270" s="95">
        <v>0</v>
      </c>
      <c r="G270" s="95">
        <v>712.4</v>
      </c>
      <c r="H270" s="95">
        <v>3076321.5</v>
      </c>
      <c r="I270" s="95">
        <v>0</v>
      </c>
      <c r="J270" s="95">
        <v>0</v>
      </c>
      <c r="K270" s="95">
        <v>0</v>
      </c>
      <c r="L270" s="95">
        <v>0</v>
      </c>
      <c r="M270" s="95">
        <v>0</v>
      </c>
      <c r="N270" s="95">
        <v>0</v>
      </c>
      <c r="O270" s="224"/>
      <c r="S270" s="44"/>
    </row>
    <row r="271" spans="1:19" s="41" customFormat="1" ht="15.75" x14ac:dyDescent="0.25">
      <c r="A271" s="225">
        <f t="shared" si="36"/>
        <v>60</v>
      </c>
      <c r="B271" s="62" t="s">
        <v>443</v>
      </c>
      <c r="C271" s="95">
        <f t="shared" si="34"/>
        <v>1847330.0999999999</v>
      </c>
      <c r="D271" s="215">
        <v>0</v>
      </c>
      <c r="E271" s="216">
        <v>0</v>
      </c>
      <c r="F271" s="95">
        <v>0</v>
      </c>
      <c r="G271" s="95">
        <v>454</v>
      </c>
      <c r="H271" s="95">
        <v>1847330.0999999999</v>
      </c>
      <c r="I271" s="95">
        <v>0</v>
      </c>
      <c r="J271" s="95">
        <v>0</v>
      </c>
      <c r="K271" s="95">
        <v>0</v>
      </c>
      <c r="L271" s="95">
        <v>0</v>
      </c>
      <c r="M271" s="95">
        <v>0</v>
      </c>
      <c r="N271" s="95">
        <v>0</v>
      </c>
      <c r="O271" s="224"/>
      <c r="S271" s="44"/>
    </row>
    <row r="272" spans="1:19" s="41" customFormat="1" ht="31.5" x14ac:dyDescent="0.25">
      <c r="A272" s="225">
        <f t="shared" si="36"/>
        <v>61</v>
      </c>
      <c r="B272" s="62" t="s">
        <v>372</v>
      </c>
      <c r="C272" s="95">
        <f t="shared" si="34"/>
        <v>6004779</v>
      </c>
      <c r="D272" s="215">
        <v>0</v>
      </c>
      <c r="E272" s="216">
        <v>3</v>
      </c>
      <c r="F272" s="95">
        <v>6004779</v>
      </c>
      <c r="G272" s="95">
        <v>0</v>
      </c>
      <c r="H272" s="95">
        <v>0</v>
      </c>
      <c r="I272" s="95">
        <v>0</v>
      </c>
      <c r="J272" s="95">
        <v>0</v>
      </c>
      <c r="K272" s="95">
        <v>0</v>
      </c>
      <c r="L272" s="95">
        <v>0</v>
      </c>
      <c r="M272" s="95">
        <v>0</v>
      </c>
      <c r="N272" s="95">
        <v>0</v>
      </c>
      <c r="O272" s="224"/>
      <c r="S272" s="44"/>
    </row>
    <row r="273" spans="1:19" s="41" customFormat="1" ht="31.5" x14ac:dyDescent="0.25">
      <c r="A273" s="225">
        <f t="shared" si="36"/>
        <v>62</v>
      </c>
      <c r="B273" s="62" t="s">
        <v>373</v>
      </c>
      <c r="C273" s="95">
        <f t="shared" si="34"/>
        <v>9067144.6799999997</v>
      </c>
      <c r="D273" s="215">
        <v>9067144.6799999997</v>
      </c>
      <c r="E273" s="216">
        <v>0</v>
      </c>
      <c r="F273" s="95">
        <v>0</v>
      </c>
      <c r="G273" s="95">
        <v>0</v>
      </c>
      <c r="H273" s="95">
        <v>0</v>
      </c>
      <c r="I273" s="95">
        <v>0</v>
      </c>
      <c r="J273" s="95">
        <v>0</v>
      </c>
      <c r="K273" s="95">
        <v>0</v>
      </c>
      <c r="L273" s="95">
        <v>0</v>
      </c>
      <c r="M273" s="95">
        <v>0</v>
      </c>
      <c r="N273" s="95">
        <v>0</v>
      </c>
      <c r="O273" s="224"/>
      <c r="S273" s="44"/>
    </row>
    <row r="274" spans="1:19" s="41" customFormat="1" ht="31.5" x14ac:dyDescent="0.25">
      <c r="A274" s="225">
        <f t="shared" si="36"/>
        <v>63</v>
      </c>
      <c r="B274" s="62" t="s">
        <v>374</v>
      </c>
      <c r="C274" s="95">
        <f t="shared" si="34"/>
        <v>14231012.640000001</v>
      </c>
      <c r="D274" s="215">
        <v>14231012.640000001</v>
      </c>
      <c r="E274" s="216">
        <v>0</v>
      </c>
      <c r="F274" s="95">
        <v>0</v>
      </c>
      <c r="G274" s="95">
        <v>0</v>
      </c>
      <c r="H274" s="95">
        <v>0</v>
      </c>
      <c r="I274" s="95">
        <v>0</v>
      </c>
      <c r="J274" s="95">
        <v>0</v>
      </c>
      <c r="K274" s="95">
        <v>0</v>
      </c>
      <c r="L274" s="95">
        <v>0</v>
      </c>
      <c r="M274" s="95">
        <v>0</v>
      </c>
      <c r="N274" s="95">
        <v>0</v>
      </c>
      <c r="O274" s="224"/>
      <c r="S274" s="44"/>
    </row>
    <row r="275" spans="1:19" s="41" customFormat="1" ht="15.75" x14ac:dyDescent="0.25">
      <c r="A275" s="225">
        <f t="shared" si="36"/>
        <v>64</v>
      </c>
      <c r="B275" s="56" t="s">
        <v>444</v>
      </c>
      <c r="C275" s="95">
        <f t="shared" si="34"/>
        <v>499669.60000000003</v>
      </c>
      <c r="D275" s="215">
        <v>0</v>
      </c>
      <c r="E275" s="216">
        <v>0</v>
      </c>
      <c r="F275" s="95">
        <v>0</v>
      </c>
      <c r="G275" s="95">
        <v>0</v>
      </c>
      <c r="H275" s="95">
        <v>0</v>
      </c>
      <c r="I275" s="95">
        <v>900</v>
      </c>
      <c r="J275" s="95">
        <v>499669.60000000003</v>
      </c>
      <c r="K275" s="95">
        <v>0</v>
      </c>
      <c r="L275" s="95">
        <v>0</v>
      </c>
      <c r="M275" s="95">
        <v>0</v>
      </c>
      <c r="N275" s="95">
        <v>0</v>
      </c>
      <c r="O275" s="224"/>
      <c r="S275" s="44"/>
    </row>
    <row r="276" spans="1:19" s="41" customFormat="1" ht="15.75" x14ac:dyDescent="0.25">
      <c r="A276" s="225">
        <f t="shared" si="36"/>
        <v>65</v>
      </c>
      <c r="B276" s="56" t="s">
        <v>445</v>
      </c>
      <c r="C276" s="95">
        <f t="shared" si="34"/>
        <v>7619479.4999999991</v>
      </c>
      <c r="D276" s="215">
        <v>0</v>
      </c>
      <c r="E276" s="216">
        <v>8</v>
      </c>
      <c r="F276" s="95">
        <v>7619479.4999999991</v>
      </c>
      <c r="G276" s="95">
        <v>0</v>
      </c>
      <c r="H276" s="95">
        <v>0</v>
      </c>
      <c r="I276" s="95">
        <v>0</v>
      </c>
      <c r="J276" s="95">
        <v>0</v>
      </c>
      <c r="K276" s="95">
        <v>0</v>
      </c>
      <c r="L276" s="95">
        <v>0</v>
      </c>
      <c r="M276" s="95">
        <v>0</v>
      </c>
      <c r="N276" s="95">
        <v>0</v>
      </c>
      <c r="O276" s="224"/>
      <c r="S276" s="44"/>
    </row>
    <row r="277" spans="1:19" s="41" customFormat="1" ht="15.75" x14ac:dyDescent="0.25">
      <c r="A277" s="225">
        <f t="shared" si="36"/>
        <v>66</v>
      </c>
      <c r="B277" s="56" t="s">
        <v>446</v>
      </c>
      <c r="C277" s="95">
        <f t="shared" si="34"/>
        <v>1820758.5</v>
      </c>
      <c r="D277" s="215">
        <v>0</v>
      </c>
      <c r="E277" s="216">
        <v>1</v>
      </c>
      <c r="F277" s="95">
        <v>1820758.5</v>
      </c>
      <c r="G277" s="95">
        <v>0</v>
      </c>
      <c r="H277" s="95">
        <v>0</v>
      </c>
      <c r="I277" s="95">
        <v>0</v>
      </c>
      <c r="J277" s="95">
        <v>0</v>
      </c>
      <c r="K277" s="95">
        <v>0</v>
      </c>
      <c r="L277" s="95">
        <v>0</v>
      </c>
      <c r="M277" s="95">
        <v>0</v>
      </c>
      <c r="N277" s="95">
        <v>0</v>
      </c>
      <c r="O277" s="224"/>
      <c r="S277" s="44"/>
    </row>
    <row r="278" spans="1:19" s="41" customFormat="1" ht="15.75" x14ac:dyDescent="0.25">
      <c r="A278" s="225">
        <f t="shared" si="36"/>
        <v>67</v>
      </c>
      <c r="B278" s="56" t="s">
        <v>447</v>
      </c>
      <c r="C278" s="95">
        <f t="shared" si="34"/>
        <v>744621.6</v>
      </c>
      <c r="D278" s="215">
        <v>744621.6</v>
      </c>
      <c r="E278" s="216">
        <v>0</v>
      </c>
      <c r="F278" s="95">
        <v>0</v>
      </c>
      <c r="G278" s="95">
        <v>0</v>
      </c>
      <c r="H278" s="95">
        <v>0</v>
      </c>
      <c r="I278" s="95">
        <v>0</v>
      </c>
      <c r="J278" s="95">
        <v>0</v>
      </c>
      <c r="K278" s="95">
        <v>0</v>
      </c>
      <c r="L278" s="95">
        <v>0</v>
      </c>
      <c r="M278" s="95">
        <v>0</v>
      </c>
      <c r="N278" s="95">
        <v>0</v>
      </c>
      <c r="O278" s="224"/>
      <c r="S278" s="44"/>
    </row>
    <row r="279" spans="1:19" ht="15.75" x14ac:dyDescent="0.25">
      <c r="A279" s="225">
        <f t="shared" si="36"/>
        <v>68</v>
      </c>
      <c r="B279" s="62" t="s">
        <v>448</v>
      </c>
      <c r="C279" s="95">
        <f t="shared" si="34"/>
        <v>3976628.44</v>
      </c>
      <c r="D279" s="215">
        <v>0</v>
      </c>
      <c r="E279" s="216">
        <v>0</v>
      </c>
      <c r="F279" s="95">
        <v>0</v>
      </c>
      <c r="G279" s="95">
        <v>1795</v>
      </c>
      <c r="H279" s="95">
        <v>3976628.44</v>
      </c>
      <c r="I279" s="95">
        <v>0</v>
      </c>
      <c r="J279" s="95">
        <v>0</v>
      </c>
      <c r="K279" s="95">
        <v>0</v>
      </c>
      <c r="L279" s="95">
        <v>0</v>
      </c>
      <c r="M279" s="95">
        <v>0</v>
      </c>
      <c r="N279" s="95">
        <v>0</v>
      </c>
      <c r="O279" s="226"/>
      <c r="S279" s="44"/>
    </row>
    <row r="280" spans="1:19" ht="15.75" x14ac:dyDescent="0.25">
      <c r="A280" s="225">
        <f t="shared" si="36"/>
        <v>69</v>
      </c>
      <c r="B280" s="62" t="s">
        <v>449</v>
      </c>
      <c r="C280" s="95">
        <f t="shared" si="34"/>
        <v>8825303.1999999993</v>
      </c>
      <c r="D280" s="215">
        <v>0</v>
      </c>
      <c r="E280" s="216">
        <v>0</v>
      </c>
      <c r="F280" s="95">
        <v>0</v>
      </c>
      <c r="G280" s="95">
        <v>0</v>
      </c>
      <c r="H280" s="95">
        <v>0</v>
      </c>
      <c r="I280" s="95">
        <v>0</v>
      </c>
      <c r="J280" s="95">
        <v>0</v>
      </c>
      <c r="K280" s="95">
        <v>0</v>
      </c>
      <c r="L280" s="95">
        <v>0</v>
      </c>
      <c r="M280" s="95">
        <v>69.5</v>
      </c>
      <c r="N280" s="95">
        <v>8825303.1999999993</v>
      </c>
      <c r="O280" s="226"/>
      <c r="S280" s="44"/>
    </row>
    <row r="281" spans="1:19" ht="15.75" x14ac:dyDescent="0.25">
      <c r="A281" s="225">
        <f t="shared" si="36"/>
        <v>70</v>
      </c>
      <c r="B281" s="62" t="s">
        <v>450</v>
      </c>
      <c r="C281" s="95">
        <f t="shared" si="34"/>
        <v>10590058.700000001</v>
      </c>
      <c r="D281" s="215">
        <v>10590058.700000001</v>
      </c>
      <c r="E281" s="216">
        <v>0</v>
      </c>
      <c r="F281" s="95">
        <v>0</v>
      </c>
      <c r="G281" s="95">
        <v>0</v>
      </c>
      <c r="H281" s="95">
        <v>0</v>
      </c>
      <c r="I281" s="95">
        <v>0</v>
      </c>
      <c r="J281" s="95">
        <v>0</v>
      </c>
      <c r="K281" s="95">
        <v>0</v>
      </c>
      <c r="L281" s="95">
        <v>0</v>
      </c>
      <c r="M281" s="95">
        <v>0</v>
      </c>
      <c r="N281" s="95">
        <v>0</v>
      </c>
      <c r="O281" s="226"/>
      <c r="S281" s="44"/>
    </row>
    <row r="282" spans="1:19" ht="15.75" x14ac:dyDescent="0.25">
      <c r="A282" s="225">
        <f t="shared" si="36"/>
        <v>71</v>
      </c>
      <c r="B282" s="62" t="s">
        <v>451</v>
      </c>
      <c r="C282" s="95">
        <f t="shared" si="34"/>
        <v>6075133.7999999998</v>
      </c>
      <c r="D282" s="215">
        <v>6075133.7999999998</v>
      </c>
      <c r="E282" s="216">
        <v>0</v>
      </c>
      <c r="F282" s="95">
        <v>0</v>
      </c>
      <c r="G282" s="95">
        <v>0</v>
      </c>
      <c r="H282" s="95">
        <v>0</v>
      </c>
      <c r="I282" s="95">
        <v>0</v>
      </c>
      <c r="J282" s="95">
        <v>0</v>
      </c>
      <c r="K282" s="95">
        <v>0</v>
      </c>
      <c r="L282" s="95">
        <v>0</v>
      </c>
      <c r="M282" s="95">
        <v>0</v>
      </c>
      <c r="N282" s="95">
        <v>0</v>
      </c>
      <c r="O282" s="226"/>
      <c r="S282" s="44"/>
    </row>
    <row r="283" spans="1:19" ht="15.75" x14ac:dyDescent="0.25">
      <c r="A283" s="225">
        <f t="shared" si="36"/>
        <v>72</v>
      </c>
      <c r="B283" s="62" t="s">
        <v>452</v>
      </c>
      <c r="C283" s="95">
        <f t="shared" si="34"/>
        <v>6094550.8999999994</v>
      </c>
      <c r="D283" s="215">
        <v>6094550.8999999994</v>
      </c>
      <c r="E283" s="216">
        <v>0</v>
      </c>
      <c r="F283" s="95">
        <v>0</v>
      </c>
      <c r="G283" s="95">
        <v>0</v>
      </c>
      <c r="H283" s="95">
        <v>0</v>
      </c>
      <c r="I283" s="95">
        <v>0</v>
      </c>
      <c r="J283" s="95">
        <v>0</v>
      </c>
      <c r="K283" s="95">
        <v>0</v>
      </c>
      <c r="L283" s="95">
        <v>0</v>
      </c>
      <c r="M283" s="95">
        <v>0</v>
      </c>
      <c r="N283" s="95">
        <v>0</v>
      </c>
      <c r="O283" s="226"/>
      <c r="S283" s="44"/>
    </row>
    <row r="284" spans="1:19" ht="15.75" x14ac:dyDescent="0.25">
      <c r="A284" s="225">
        <f t="shared" si="36"/>
        <v>73</v>
      </c>
      <c r="B284" s="62" t="s">
        <v>453</v>
      </c>
      <c r="C284" s="95">
        <f t="shared" si="34"/>
        <v>1249610</v>
      </c>
      <c r="D284" s="215">
        <v>0</v>
      </c>
      <c r="E284" s="216">
        <v>0</v>
      </c>
      <c r="F284" s="95">
        <v>0</v>
      </c>
      <c r="G284" s="95">
        <v>0</v>
      </c>
      <c r="H284" s="95">
        <v>0</v>
      </c>
      <c r="I284" s="95">
        <v>0</v>
      </c>
      <c r="J284" s="95">
        <v>0</v>
      </c>
      <c r="K284" s="95">
        <v>0</v>
      </c>
      <c r="L284" s="95">
        <v>0</v>
      </c>
      <c r="M284" s="95">
        <v>26.5</v>
      </c>
      <c r="N284" s="95">
        <v>1249610</v>
      </c>
      <c r="O284" s="226"/>
      <c r="S284" s="44"/>
    </row>
    <row r="285" spans="1:19" ht="15.75" x14ac:dyDescent="0.25">
      <c r="A285" s="225">
        <f t="shared" si="36"/>
        <v>74</v>
      </c>
      <c r="B285" s="62" t="s">
        <v>454</v>
      </c>
      <c r="C285" s="95">
        <f t="shared" si="34"/>
        <v>2055620.7</v>
      </c>
      <c r="D285" s="215">
        <v>0</v>
      </c>
      <c r="E285" s="216">
        <v>0</v>
      </c>
      <c r="F285" s="95">
        <v>0</v>
      </c>
      <c r="G285" s="95">
        <v>452.8</v>
      </c>
      <c r="H285" s="95">
        <v>2055620.7</v>
      </c>
      <c r="I285" s="95">
        <v>0</v>
      </c>
      <c r="J285" s="95">
        <v>0</v>
      </c>
      <c r="K285" s="95">
        <v>0</v>
      </c>
      <c r="L285" s="95">
        <v>0</v>
      </c>
      <c r="M285" s="95">
        <v>0</v>
      </c>
      <c r="N285" s="95">
        <v>0</v>
      </c>
      <c r="O285" s="226"/>
      <c r="S285" s="44"/>
    </row>
    <row r="286" spans="1:19" ht="15.75" x14ac:dyDescent="0.25">
      <c r="A286" s="225">
        <f t="shared" si="36"/>
        <v>75</v>
      </c>
      <c r="B286" s="62" t="s">
        <v>455</v>
      </c>
      <c r="C286" s="95">
        <f t="shared" si="34"/>
        <v>2068302.6</v>
      </c>
      <c r="D286" s="215">
        <v>0</v>
      </c>
      <c r="E286" s="216">
        <v>0</v>
      </c>
      <c r="F286" s="95">
        <v>0</v>
      </c>
      <c r="G286" s="95">
        <v>451.2</v>
      </c>
      <c r="H286" s="95">
        <v>2068302.6</v>
      </c>
      <c r="I286" s="95">
        <v>0</v>
      </c>
      <c r="J286" s="95">
        <v>0</v>
      </c>
      <c r="K286" s="95">
        <v>0</v>
      </c>
      <c r="L286" s="95">
        <v>0</v>
      </c>
      <c r="M286" s="95">
        <v>0</v>
      </c>
      <c r="N286" s="95">
        <v>0</v>
      </c>
      <c r="O286" s="226"/>
      <c r="S286" s="44"/>
    </row>
    <row r="287" spans="1:19" ht="15.75" x14ac:dyDescent="0.25">
      <c r="A287" s="225">
        <f t="shared" si="36"/>
        <v>76</v>
      </c>
      <c r="B287" s="62" t="s">
        <v>456</v>
      </c>
      <c r="C287" s="95">
        <f t="shared" si="34"/>
        <v>7954865</v>
      </c>
      <c r="D287" s="215">
        <v>0</v>
      </c>
      <c r="E287" s="216">
        <v>0</v>
      </c>
      <c r="F287" s="95">
        <v>0</v>
      </c>
      <c r="G287" s="95">
        <v>0</v>
      </c>
      <c r="H287" s="95">
        <v>0</v>
      </c>
      <c r="I287" s="95">
        <v>0</v>
      </c>
      <c r="J287" s="95">
        <v>0</v>
      </c>
      <c r="K287" s="95">
        <v>940</v>
      </c>
      <c r="L287" s="95">
        <v>7954865</v>
      </c>
      <c r="M287" s="95">
        <v>0</v>
      </c>
      <c r="N287" s="95">
        <v>0</v>
      </c>
      <c r="O287" s="226"/>
      <c r="S287" s="44"/>
    </row>
    <row r="288" spans="1:19" ht="15.75" x14ac:dyDescent="0.25">
      <c r="A288" s="225">
        <f t="shared" si="36"/>
        <v>77</v>
      </c>
      <c r="B288" s="62" t="s">
        <v>457</v>
      </c>
      <c r="C288" s="95">
        <f t="shared" si="34"/>
        <v>5266342</v>
      </c>
      <c r="D288" s="215">
        <v>0</v>
      </c>
      <c r="E288" s="216">
        <v>0</v>
      </c>
      <c r="F288" s="95">
        <v>0</v>
      </c>
      <c r="G288" s="95">
        <v>0</v>
      </c>
      <c r="H288" s="95">
        <v>0</v>
      </c>
      <c r="I288" s="95">
        <v>0</v>
      </c>
      <c r="J288" s="95">
        <v>0</v>
      </c>
      <c r="K288" s="95">
        <v>0</v>
      </c>
      <c r="L288" s="95">
        <v>0</v>
      </c>
      <c r="M288" s="95">
        <v>59</v>
      </c>
      <c r="N288" s="95">
        <v>5266342</v>
      </c>
      <c r="O288" s="226"/>
      <c r="S288" s="44"/>
    </row>
    <row r="289" spans="1:19" ht="15.75" x14ac:dyDescent="0.25">
      <c r="A289" s="225">
        <f t="shared" si="36"/>
        <v>78</v>
      </c>
      <c r="B289" s="62" t="s">
        <v>458</v>
      </c>
      <c r="C289" s="95">
        <f t="shared" si="34"/>
        <v>6519907.5999999996</v>
      </c>
      <c r="D289" s="215">
        <v>0</v>
      </c>
      <c r="E289" s="216">
        <v>0</v>
      </c>
      <c r="F289" s="95">
        <v>0</v>
      </c>
      <c r="G289" s="95">
        <v>0</v>
      </c>
      <c r="H289" s="95">
        <v>0</v>
      </c>
      <c r="I289" s="95">
        <v>0</v>
      </c>
      <c r="J289" s="95">
        <v>0</v>
      </c>
      <c r="K289" s="95">
        <v>0</v>
      </c>
      <c r="L289" s="95">
        <v>0</v>
      </c>
      <c r="M289" s="95">
        <v>52.4</v>
      </c>
      <c r="N289" s="95">
        <v>6519907.5999999996</v>
      </c>
      <c r="O289" s="226"/>
      <c r="S289" s="44"/>
    </row>
    <row r="290" spans="1:19" ht="15.75" x14ac:dyDescent="0.25">
      <c r="A290" s="225">
        <f t="shared" si="36"/>
        <v>79</v>
      </c>
      <c r="B290" s="62" t="s">
        <v>459</v>
      </c>
      <c r="C290" s="95">
        <f t="shared" si="34"/>
        <v>11124226</v>
      </c>
      <c r="D290" s="215">
        <v>0</v>
      </c>
      <c r="E290" s="216">
        <v>0</v>
      </c>
      <c r="F290" s="95">
        <v>0</v>
      </c>
      <c r="G290" s="95">
        <v>0</v>
      </c>
      <c r="H290" s="95">
        <v>0</v>
      </c>
      <c r="I290" s="95">
        <v>0</v>
      </c>
      <c r="J290" s="95">
        <v>0</v>
      </c>
      <c r="K290" s="95">
        <v>0</v>
      </c>
      <c r="L290" s="95">
        <v>0</v>
      </c>
      <c r="M290" s="95">
        <v>65.099999999999994</v>
      </c>
      <c r="N290" s="95">
        <v>11124226</v>
      </c>
      <c r="O290" s="226"/>
      <c r="S290" s="44"/>
    </row>
    <row r="291" spans="1:19" ht="15.75" x14ac:dyDescent="0.25">
      <c r="A291" s="225">
        <f t="shared" si="36"/>
        <v>80</v>
      </c>
      <c r="B291" s="62" t="s">
        <v>460</v>
      </c>
      <c r="C291" s="95">
        <f t="shared" si="34"/>
        <v>11019582.4</v>
      </c>
      <c r="D291" s="215">
        <v>0</v>
      </c>
      <c r="E291" s="216">
        <v>0</v>
      </c>
      <c r="F291" s="95">
        <v>0</v>
      </c>
      <c r="G291" s="95">
        <v>0</v>
      </c>
      <c r="H291" s="95">
        <v>0</v>
      </c>
      <c r="I291" s="95">
        <v>0</v>
      </c>
      <c r="J291" s="95">
        <v>0</v>
      </c>
      <c r="K291" s="95">
        <v>0</v>
      </c>
      <c r="L291" s="95">
        <v>0</v>
      </c>
      <c r="M291" s="95">
        <v>65</v>
      </c>
      <c r="N291" s="95">
        <v>11019582.4</v>
      </c>
      <c r="O291" s="226"/>
      <c r="S291" s="44"/>
    </row>
    <row r="292" spans="1:19" ht="15.75" x14ac:dyDescent="0.25">
      <c r="A292" s="225">
        <f t="shared" si="36"/>
        <v>81</v>
      </c>
      <c r="B292" s="62" t="s">
        <v>461</v>
      </c>
      <c r="C292" s="95">
        <f t="shared" si="34"/>
        <v>4497157.5999999996</v>
      </c>
      <c r="D292" s="215">
        <v>0</v>
      </c>
      <c r="E292" s="216">
        <v>0</v>
      </c>
      <c r="F292" s="95">
        <v>0</v>
      </c>
      <c r="G292" s="95">
        <v>0</v>
      </c>
      <c r="H292" s="95">
        <v>0</v>
      </c>
      <c r="I292" s="95">
        <v>0</v>
      </c>
      <c r="J292" s="95">
        <v>0</v>
      </c>
      <c r="K292" s="95">
        <v>0</v>
      </c>
      <c r="L292" s="95">
        <v>0</v>
      </c>
      <c r="M292" s="95">
        <v>40.6</v>
      </c>
      <c r="N292" s="95">
        <v>4497157.5999999996</v>
      </c>
      <c r="O292" s="226"/>
      <c r="S292" s="44"/>
    </row>
    <row r="293" spans="1:19" ht="15.75" x14ac:dyDescent="0.25">
      <c r="A293" s="225">
        <f t="shared" si="36"/>
        <v>82</v>
      </c>
      <c r="B293" s="62" t="s">
        <v>462</v>
      </c>
      <c r="C293" s="95">
        <f t="shared" si="34"/>
        <v>9835779.1999999993</v>
      </c>
      <c r="D293" s="215">
        <v>0</v>
      </c>
      <c r="E293" s="216">
        <v>0</v>
      </c>
      <c r="F293" s="95">
        <v>0</v>
      </c>
      <c r="G293" s="95">
        <v>0</v>
      </c>
      <c r="H293" s="95">
        <v>0</v>
      </c>
      <c r="I293" s="95">
        <v>0</v>
      </c>
      <c r="J293" s="95">
        <v>0</v>
      </c>
      <c r="K293" s="95">
        <v>0</v>
      </c>
      <c r="L293" s="95">
        <v>0</v>
      </c>
      <c r="M293" s="95">
        <v>81.400000000000006</v>
      </c>
      <c r="N293" s="95">
        <v>9835779.1999999993</v>
      </c>
      <c r="O293" s="226"/>
      <c r="S293" s="44"/>
    </row>
    <row r="294" spans="1:19" ht="15.75" x14ac:dyDescent="0.25">
      <c r="A294" s="225">
        <f t="shared" si="36"/>
        <v>83</v>
      </c>
      <c r="B294" s="56" t="s">
        <v>463</v>
      </c>
      <c r="C294" s="95">
        <f t="shared" si="34"/>
        <v>16722955.800000001</v>
      </c>
      <c r="D294" s="215">
        <v>16722955.800000001</v>
      </c>
      <c r="E294" s="216">
        <v>0</v>
      </c>
      <c r="F294" s="95">
        <v>0</v>
      </c>
      <c r="G294" s="95">
        <v>0</v>
      </c>
      <c r="H294" s="95">
        <v>0</v>
      </c>
      <c r="I294" s="95">
        <v>0</v>
      </c>
      <c r="J294" s="95">
        <v>0</v>
      </c>
      <c r="K294" s="95">
        <v>0</v>
      </c>
      <c r="L294" s="95">
        <v>0</v>
      </c>
      <c r="M294" s="95">
        <v>0</v>
      </c>
      <c r="N294" s="95">
        <v>0</v>
      </c>
      <c r="O294" s="226"/>
      <c r="S294" s="44"/>
    </row>
    <row r="295" spans="1:19" ht="15.75" x14ac:dyDescent="0.25">
      <c r="A295" s="225">
        <f t="shared" si="36"/>
        <v>84</v>
      </c>
      <c r="B295" s="62" t="s">
        <v>392</v>
      </c>
      <c r="C295" s="95">
        <f t="shared" si="34"/>
        <v>9867783.5999999996</v>
      </c>
      <c r="D295" s="215">
        <v>0</v>
      </c>
      <c r="E295" s="216">
        <v>0</v>
      </c>
      <c r="F295" s="95">
        <v>0</v>
      </c>
      <c r="G295" s="95">
        <v>0</v>
      </c>
      <c r="H295" s="95">
        <v>0</v>
      </c>
      <c r="I295" s="95">
        <v>0</v>
      </c>
      <c r="J295" s="95">
        <v>0</v>
      </c>
      <c r="K295" s="95">
        <v>0</v>
      </c>
      <c r="L295" s="95">
        <v>0</v>
      </c>
      <c r="M295" s="95">
        <v>65.010000000000005</v>
      </c>
      <c r="N295" s="95">
        <v>9867783.5999999996</v>
      </c>
      <c r="O295" s="226"/>
      <c r="S295" s="44"/>
    </row>
    <row r="296" spans="1:19" ht="15.75" x14ac:dyDescent="0.25">
      <c r="A296" s="225">
        <f t="shared" si="36"/>
        <v>85</v>
      </c>
      <c r="B296" s="62" t="s">
        <v>464</v>
      </c>
      <c r="C296" s="95">
        <f t="shared" si="34"/>
        <v>7573965.8999999994</v>
      </c>
      <c r="D296" s="215">
        <v>0</v>
      </c>
      <c r="E296" s="216">
        <v>0</v>
      </c>
      <c r="F296" s="95">
        <v>0</v>
      </c>
      <c r="G296" s="95">
        <v>0</v>
      </c>
      <c r="H296" s="95">
        <v>0</v>
      </c>
      <c r="I296" s="95">
        <v>0</v>
      </c>
      <c r="J296" s="95">
        <v>0</v>
      </c>
      <c r="K296" s="95">
        <v>1998</v>
      </c>
      <c r="L296" s="95">
        <v>7573965.8999999994</v>
      </c>
      <c r="M296" s="95">
        <v>0</v>
      </c>
      <c r="N296" s="95">
        <v>0</v>
      </c>
      <c r="O296" s="226"/>
      <c r="S296" s="44"/>
    </row>
    <row r="297" spans="1:19" ht="15.75" x14ac:dyDescent="0.25">
      <c r="A297" s="225">
        <f t="shared" si="36"/>
        <v>86</v>
      </c>
      <c r="B297" s="56" t="s">
        <v>465</v>
      </c>
      <c r="C297" s="95">
        <f t="shared" si="34"/>
        <v>2113728.7999999998</v>
      </c>
      <c r="D297" s="215">
        <v>0</v>
      </c>
      <c r="E297" s="216">
        <v>0</v>
      </c>
      <c r="F297" s="95">
        <v>0</v>
      </c>
      <c r="G297" s="95">
        <v>0</v>
      </c>
      <c r="H297" s="95">
        <v>0</v>
      </c>
      <c r="I297" s="95">
        <v>0</v>
      </c>
      <c r="J297" s="95">
        <v>0</v>
      </c>
      <c r="K297" s="95">
        <v>0</v>
      </c>
      <c r="L297" s="95">
        <v>0</v>
      </c>
      <c r="M297" s="95">
        <v>35.4</v>
      </c>
      <c r="N297" s="95">
        <v>2113728.7999999998</v>
      </c>
      <c r="O297" s="226"/>
      <c r="S297" s="44"/>
    </row>
    <row r="298" spans="1:19" ht="15.75" x14ac:dyDescent="0.25">
      <c r="A298" s="225">
        <f t="shared" si="36"/>
        <v>87</v>
      </c>
      <c r="B298" s="56" t="s">
        <v>466</v>
      </c>
      <c r="C298" s="95">
        <f t="shared" si="34"/>
        <v>7220768</v>
      </c>
      <c r="D298" s="215">
        <v>0</v>
      </c>
      <c r="E298" s="216">
        <v>0</v>
      </c>
      <c r="F298" s="95">
        <v>0</v>
      </c>
      <c r="G298" s="95">
        <v>0</v>
      </c>
      <c r="H298" s="95">
        <v>0</v>
      </c>
      <c r="I298" s="95">
        <v>0</v>
      </c>
      <c r="J298" s="95">
        <v>0</v>
      </c>
      <c r="K298" s="95">
        <v>0</v>
      </c>
      <c r="L298" s="95">
        <v>0</v>
      </c>
      <c r="M298" s="95">
        <v>68.099999999999994</v>
      </c>
      <c r="N298" s="95">
        <v>7220768</v>
      </c>
      <c r="O298" s="226"/>
      <c r="S298" s="44"/>
    </row>
    <row r="299" spans="1:19" ht="15.75" x14ac:dyDescent="0.25">
      <c r="A299" s="225">
        <f t="shared" si="36"/>
        <v>88</v>
      </c>
      <c r="B299" s="56" t="s">
        <v>396</v>
      </c>
      <c r="C299" s="95">
        <f t="shared" si="34"/>
        <v>9257018.4000000004</v>
      </c>
      <c r="D299" s="215">
        <v>0</v>
      </c>
      <c r="E299" s="216">
        <v>0</v>
      </c>
      <c r="F299" s="95">
        <v>0</v>
      </c>
      <c r="G299" s="95">
        <v>705.6</v>
      </c>
      <c r="H299" s="95">
        <v>9257018.4000000004</v>
      </c>
      <c r="I299" s="95">
        <v>0</v>
      </c>
      <c r="J299" s="95">
        <v>0</v>
      </c>
      <c r="K299" s="95">
        <v>0</v>
      </c>
      <c r="L299" s="95">
        <v>0</v>
      </c>
      <c r="M299" s="95">
        <v>0</v>
      </c>
      <c r="N299" s="95">
        <v>0</v>
      </c>
      <c r="O299" s="226"/>
      <c r="S299" s="44"/>
    </row>
    <row r="300" spans="1:19" ht="33.75" customHeight="1" x14ac:dyDescent="0.25">
      <c r="A300" s="245" t="s">
        <v>397</v>
      </c>
      <c r="B300" s="245"/>
      <c r="C300" s="200">
        <f t="shared" ref="C300:N300" si="37">C301</f>
        <v>4731442.8</v>
      </c>
      <c r="D300" s="200">
        <f t="shared" si="37"/>
        <v>0</v>
      </c>
      <c r="E300" s="220">
        <f t="shared" si="37"/>
        <v>0</v>
      </c>
      <c r="F300" s="200">
        <f t="shared" si="37"/>
        <v>0</v>
      </c>
      <c r="G300" s="200">
        <f t="shared" si="37"/>
        <v>3884.6</v>
      </c>
      <c r="H300" s="200">
        <f t="shared" si="37"/>
        <v>4731442.8</v>
      </c>
      <c r="I300" s="200">
        <f t="shared" si="37"/>
        <v>0</v>
      </c>
      <c r="J300" s="200">
        <f t="shared" si="37"/>
        <v>0</v>
      </c>
      <c r="K300" s="200">
        <f t="shared" si="37"/>
        <v>0</v>
      </c>
      <c r="L300" s="200">
        <f t="shared" si="37"/>
        <v>0</v>
      </c>
      <c r="M300" s="200">
        <f t="shared" si="37"/>
        <v>0</v>
      </c>
      <c r="N300" s="200">
        <f t="shared" si="37"/>
        <v>0</v>
      </c>
      <c r="O300" s="226"/>
      <c r="S300" s="44"/>
    </row>
    <row r="301" spans="1:19" ht="15.75" x14ac:dyDescent="0.25">
      <c r="A301" s="64">
        <v>89</v>
      </c>
      <c r="B301" s="63" t="s">
        <v>398</v>
      </c>
      <c r="C301" s="95">
        <v>4731442.8</v>
      </c>
      <c r="D301" s="215">
        <v>0</v>
      </c>
      <c r="E301" s="216">
        <v>0</v>
      </c>
      <c r="F301" s="95">
        <v>0</v>
      </c>
      <c r="G301" s="95">
        <v>3884.6</v>
      </c>
      <c r="H301" s="95">
        <v>4731442.8</v>
      </c>
      <c r="I301" s="95">
        <v>0</v>
      </c>
      <c r="J301" s="95">
        <v>0</v>
      </c>
      <c r="K301" s="95">
        <v>0</v>
      </c>
      <c r="L301" s="95">
        <v>0</v>
      </c>
      <c r="M301" s="95">
        <v>0</v>
      </c>
      <c r="N301" s="95">
        <v>0</v>
      </c>
      <c r="O301" s="226"/>
      <c r="S301" s="44"/>
    </row>
    <row r="302" spans="1:19" ht="35.25" customHeight="1" x14ac:dyDescent="0.25">
      <c r="A302" s="245" t="s">
        <v>112</v>
      </c>
      <c r="B302" s="245"/>
      <c r="C302" s="200">
        <v>949221</v>
      </c>
      <c r="D302" s="211">
        <v>0</v>
      </c>
      <c r="E302" s="220">
        <f t="shared" ref="E302:N302" si="38">E303</f>
        <v>0</v>
      </c>
      <c r="F302" s="200">
        <f t="shared" si="38"/>
        <v>0</v>
      </c>
      <c r="G302" s="200">
        <f t="shared" si="38"/>
        <v>450</v>
      </c>
      <c r="H302" s="200">
        <f t="shared" si="38"/>
        <v>949221</v>
      </c>
      <c r="I302" s="200">
        <f t="shared" si="38"/>
        <v>0</v>
      </c>
      <c r="J302" s="200">
        <f t="shared" si="38"/>
        <v>0</v>
      </c>
      <c r="K302" s="200">
        <f t="shared" si="38"/>
        <v>0</v>
      </c>
      <c r="L302" s="200">
        <f t="shared" si="38"/>
        <v>0</v>
      </c>
      <c r="M302" s="200">
        <f t="shared" si="38"/>
        <v>0</v>
      </c>
      <c r="N302" s="200">
        <f t="shared" si="38"/>
        <v>0</v>
      </c>
      <c r="O302" s="226"/>
      <c r="S302" s="44"/>
    </row>
    <row r="303" spans="1:19" ht="15.75" x14ac:dyDescent="0.25">
      <c r="A303" s="64">
        <v>90</v>
      </c>
      <c r="B303" s="63" t="s">
        <v>399</v>
      </c>
      <c r="C303" s="95">
        <v>949221</v>
      </c>
      <c r="D303" s="215">
        <v>0</v>
      </c>
      <c r="E303" s="216">
        <v>0</v>
      </c>
      <c r="F303" s="95">
        <v>0</v>
      </c>
      <c r="G303" s="95">
        <v>450</v>
      </c>
      <c r="H303" s="95">
        <v>949221</v>
      </c>
      <c r="I303" s="95">
        <v>0</v>
      </c>
      <c r="J303" s="95">
        <v>0</v>
      </c>
      <c r="K303" s="95">
        <v>0</v>
      </c>
      <c r="L303" s="95">
        <v>0</v>
      </c>
      <c r="M303" s="95">
        <v>0</v>
      </c>
      <c r="N303" s="95">
        <v>0</v>
      </c>
      <c r="O303" s="226"/>
      <c r="S303" s="44"/>
    </row>
    <row r="304" spans="1:19" ht="36" customHeight="1" x14ac:dyDescent="0.25">
      <c r="A304" s="245" t="s">
        <v>467</v>
      </c>
      <c r="B304" s="245"/>
      <c r="C304" s="200">
        <f t="shared" ref="C304:N304" si="39">C305</f>
        <v>4319754.5999999996</v>
      </c>
      <c r="D304" s="200">
        <f t="shared" si="39"/>
        <v>267566.39999999997</v>
      </c>
      <c r="E304" s="220">
        <f t="shared" si="39"/>
        <v>0</v>
      </c>
      <c r="F304" s="200">
        <f t="shared" si="39"/>
        <v>0</v>
      </c>
      <c r="G304" s="200">
        <f t="shared" si="39"/>
        <v>0</v>
      </c>
      <c r="H304" s="200">
        <f t="shared" si="39"/>
        <v>0</v>
      </c>
      <c r="I304" s="200">
        <f t="shared" si="39"/>
        <v>0</v>
      </c>
      <c r="J304" s="200">
        <f t="shared" si="39"/>
        <v>0</v>
      </c>
      <c r="K304" s="200">
        <f t="shared" si="39"/>
        <v>630</v>
      </c>
      <c r="L304" s="200">
        <f t="shared" si="39"/>
        <v>1684750.2</v>
      </c>
      <c r="M304" s="200">
        <f t="shared" si="39"/>
        <v>22.68</v>
      </c>
      <c r="N304" s="200">
        <f t="shared" si="39"/>
        <v>2367438</v>
      </c>
      <c r="O304" s="226"/>
      <c r="S304" s="44"/>
    </row>
    <row r="305" spans="1:19" ht="15.75" x14ac:dyDescent="0.25">
      <c r="A305" s="64">
        <v>91</v>
      </c>
      <c r="B305" s="63" t="s">
        <v>400</v>
      </c>
      <c r="C305" s="95">
        <f>D305+F305+H305+J305+L305+N305</f>
        <v>4319754.5999999996</v>
      </c>
      <c r="D305" s="215">
        <v>267566.39999999997</v>
      </c>
      <c r="E305" s="216">
        <v>0</v>
      </c>
      <c r="F305" s="95">
        <v>0</v>
      </c>
      <c r="G305" s="95">
        <v>0</v>
      </c>
      <c r="H305" s="95">
        <v>0</v>
      </c>
      <c r="I305" s="95">
        <v>0</v>
      </c>
      <c r="J305" s="95">
        <v>0</v>
      </c>
      <c r="K305" s="95">
        <v>630</v>
      </c>
      <c r="L305" s="95">
        <v>1684750.2</v>
      </c>
      <c r="M305" s="95">
        <v>22.68</v>
      </c>
      <c r="N305" s="95">
        <v>2367438</v>
      </c>
      <c r="O305" s="226"/>
      <c r="S305" s="44"/>
    </row>
    <row r="306" spans="1:19" ht="25.5" customHeight="1" x14ac:dyDescent="0.25">
      <c r="A306" s="245" t="s">
        <v>468</v>
      </c>
      <c r="B306" s="245"/>
      <c r="C306" s="200">
        <f t="shared" ref="C306:N306" si="40">SUM(C307:C308)</f>
        <v>33552673.500000004</v>
      </c>
      <c r="D306" s="200">
        <f t="shared" si="40"/>
        <v>0</v>
      </c>
      <c r="E306" s="220">
        <f t="shared" si="40"/>
        <v>1</v>
      </c>
      <c r="F306" s="200">
        <f t="shared" si="40"/>
        <v>10494150</v>
      </c>
      <c r="G306" s="200">
        <f t="shared" si="40"/>
        <v>0</v>
      </c>
      <c r="H306" s="200">
        <f t="shared" si="40"/>
        <v>0</v>
      </c>
      <c r="I306" s="200">
        <f t="shared" si="40"/>
        <v>0</v>
      </c>
      <c r="J306" s="200">
        <f t="shared" si="40"/>
        <v>0</v>
      </c>
      <c r="K306" s="200">
        <f t="shared" si="40"/>
        <v>4608.8999999999996</v>
      </c>
      <c r="L306" s="200">
        <f t="shared" si="40"/>
        <v>23058523.500000004</v>
      </c>
      <c r="M306" s="200">
        <f t="shared" si="40"/>
        <v>0</v>
      </c>
      <c r="N306" s="200">
        <f t="shared" si="40"/>
        <v>0</v>
      </c>
      <c r="O306" s="226"/>
      <c r="S306" s="44"/>
    </row>
    <row r="307" spans="1:19" ht="15.75" x14ac:dyDescent="0.25">
      <c r="A307" s="64">
        <v>92</v>
      </c>
      <c r="B307" s="63" t="s">
        <v>401</v>
      </c>
      <c r="C307" s="95">
        <f t="shared" ref="C307:C308" si="41">D307+F307+H307+J307+L307+N307</f>
        <v>23058523.500000004</v>
      </c>
      <c r="D307" s="215">
        <v>0</v>
      </c>
      <c r="E307" s="66">
        <v>0</v>
      </c>
      <c r="F307" s="65">
        <v>0</v>
      </c>
      <c r="G307" s="65">
        <v>0</v>
      </c>
      <c r="H307" s="65">
        <v>0</v>
      </c>
      <c r="I307" s="65">
        <v>0</v>
      </c>
      <c r="J307" s="65">
        <v>0</v>
      </c>
      <c r="K307" s="65">
        <v>4608.8999999999996</v>
      </c>
      <c r="L307" s="65">
        <v>23058523.500000004</v>
      </c>
      <c r="M307" s="65">
        <v>0</v>
      </c>
      <c r="N307" s="65">
        <v>0</v>
      </c>
      <c r="O307" s="226"/>
      <c r="S307" s="44"/>
    </row>
    <row r="308" spans="1:19" ht="15.75" x14ac:dyDescent="0.25">
      <c r="A308" s="64">
        <v>93</v>
      </c>
      <c r="B308" s="63" t="s">
        <v>403</v>
      </c>
      <c r="C308" s="95">
        <f t="shared" si="41"/>
        <v>10494150</v>
      </c>
      <c r="D308" s="215">
        <v>0</v>
      </c>
      <c r="E308" s="66">
        <v>1</v>
      </c>
      <c r="F308" s="65">
        <v>10494150</v>
      </c>
      <c r="G308" s="65">
        <v>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>
        <v>0</v>
      </c>
      <c r="O308" s="226"/>
      <c r="S308" s="44"/>
    </row>
    <row r="309" spans="1:19" ht="33.75" customHeight="1" x14ac:dyDescent="0.25">
      <c r="A309" s="245" t="s">
        <v>469</v>
      </c>
      <c r="B309" s="245"/>
      <c r="C309" s="200">
        <f t="shared" ref="C309:N309" si="42">SUM(C310:C312)</f>
        <v>5164223.4000000004</v>
      </c>
      <c r="D309" s="200">
        <f t="shared" si="42"/>
        <v>0</v>
      </c>
      <c r="E309" s="220">
        <f t="shared" si="42"/>
        <v>0</v>
      </c>
      <c r="F309" s="200">
        <f t="shared" si="42"/>
        <v>0</v>
      </c>
      <c r="G309" s="200">
        <f t="shared" si="42"/>
        <v>1066</v>
      </c>
      <c r="H309" s="200">
        <f t="shared" si="42"/>
        <v>5164223.4000000004</v>
      </c>
      <c r="I309" s="200">
        <f t="shared" si="42"/>
        <v>0</v>
      </c>
      <c r="J309" s="200">
        <f t="shared" si="42"/>
        <v>0</v>
      </c>
      <c r="K309" s="200">
        <f t="shared" si="42"/>
        <v>0</v>
      </c>
      <c r="L309" s="200">
        <f t="shared" si="42"/>
        <v>0</v>
      </c>
      <c r="M309" s="200">
        <f t="shared" si="42"/>
        <v>0</v>
      </c>
      <c r="N309" s="200">
        <f t="shared" si="42"/>
        <v>0</v>
      </c>
      <c r="O309" s="226"/>
      <c r="S309" s="44"/>
    </row>
    <row r="310" spans="1:19" ht="15.75" x14ac:dyDescent="0.25">
      <c r="A310" s="64">
        <v>94</v>
      </c>
      <c r="B310" s="89" t="s">
        <v>404</v>
      </c>
      <c r="C310" s="95">
        <f t="shared" ref="C310:C312" si="43">D310+F310+H310+J310+L310+N310</f>
        <v>1298549.7</v>
      </c>
      <c r="D310" s="215">
        <v>0</v>
      </c>
      <c r="E310" s="66">
        <v>0</v>
      </c>
      <c r="F310" s="65">
        <v>0</v>
      </c>
      <c r="G310" s="65">
        <v>273</v>
      </c>
      <c r="H310" s="65">
        <v>1298549.7</v>
      </c>
      <c r="I310" s="65">
        <v>0</v>
      </c>
      <c r="J310" s="65">
        <v>0</v>
      </c>
      <c r="K310" s="65">
        <v>0</v>
      </c>
      <c r="L310" s="65">
        <v>0</v>
      </c>
      <c r="M310" s="65">
        <v>0</v>
      </c>
      <c r="N310" s="65">
        <v>0</v>
      </c>
      <c r="O310" s="226"/>
      <c r="S310" s="44"/>
    </row>
    <row r="311" spans="1:19" ht="15.75" x14ac:dyDescent="0.25">
      <c r="A311" s="64">
        <v>95</v>
      </c>
      <c r="B311" s="89" t="s">
        <v>405</v>
      </c>
      <c r="C311" s="95">
        <f t="shared" si="43"/>
        <v>1899594.9000000001</v>
      </c>
      <c r="D311" s="215">
        <v>0</v>
      </c>
      <c r="E311" s="66">
        <v>0</v>
      </c>
      <c r="F311" s="65">
        <v>0</v>
      </c>
      <c r="G311" s="65">
        <v>372</v>
      </c>
      <c r="H311" s="65">
        <v>1899594.9000000001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  <c r="N311" s="65">
        <v>0</v>
      </c>
      <c r="O311" s="226"/>
      <c r="S311" s="44"/>
    </row>
    <row r="312" spans="1:19" ht="15.75" x14ac:dyDescent="0.25">
      <c r="A312" s="64">
        <v>96</v>
      </c>
      <c r="B312" s="89" t="s">
        <v>406</v>
      </c>
      <c r="C312" s="95">
        <f t="shared" si="43"/>
        <v>1966078.8</v>
      </c>
      <c r="D312" s="215">
        <v>0</v>
      </c>
      <c r="E312" s="66">
        <v>0</v>
      </c>
      <c r="F312" s="65">
        <v>0</v>
      </c>
      <c r="G312" s="65">
        <v>421</v>
      </c>
      <c r="H312" s="65">
        <v>1966078.8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  <c r="N312" s="65">
        <v>0</v>
      </c>
      <c r="O312" s="226"/>
      <c r="S312" s="44"/>
    </row>
    <row r="313" spans="1:19" ht="34.5" customHeight="1" x14ac:dyDescent="0.25">
      <c r="A313" s="245" t="s">
        <v>239</v>
      </c>
      <c r="B313" s="245"/>
      <c r="C313" s="200">
        <f t="shared" ref="C313:N313" si="44">SUM(C314:C316)</f>
        <v>15429092.199999999</v>
      </c>
      <c r="D313" s="200">
        <f t="shared" si="44"/>
        <v>721637.8</v>
      </c>
      <c r="E313" s="220">
        <f t="shared" si="44"/>
        <v>0</v>
      </c>
      <c r="F313" s="200">
        <f t="shared" si="44"/>
        <v>0</v>
      </c>
      <c r="G313" s="200">
        <f t="shared" si="44"/>
        <v>439.34</v>
      </c>
      <c r="H313" s="200">
        <f t="shared" si="44"/>
        <v>4081212.8</v>
      </c>
      <c r="I313" s="200">
        <f t="shared" si="44"/>
        <v>0</v>
      </c>
      <c r="J313" s="200">
        <f t="shared" si="44"/>
        <v>0</v>
      </c>
      <c r="K313" s="200">
        <f t="shared" si="44"/>
        <v>1088.8399999999999</v>
      </c>
      <c r="L313" s="200">
        <f t="shared" si="44"/>
        <v>4591483</v>
      </c>
      <c r="M313" s="200">
        <f t="shared" si="44"/>
        <v>750.05</v>
      </c>
      <c r="N313" s="200">
        <f t="shared" si="44"/>
        <v>6034758.5999999996</v>
      </c>
      <c r="O313" s="226"/>
      <c r="S313" s="44"/>
    </row>
    <row r="314" spans="1:19" ht="15.75" x14ac:dyDescent="0.25">
      <c r="A314" s="64">
        <v>97</v>
      </c>
      <c r="B314" s="63" t="s">
        <v>407</v>
      </c>
      <c r="C314" s="95">
        <f t="shared" ref="C314:C316" si="45">D314+F314+H314+J314+L314+N314</f>
        <v>4980102.5999999996</v>
      </c>
      <c r="D314" s="215">
        <v>316696.2</v>
      </c>
      <c r="E314" s="227">
        <v>0</v>
      </c>
      <c r="F314" s="228">
        <v>0</v>
      </c>
      <c r="G314" s="228">
        <v>0</v>
      </c>
      <c r="H314" s="228">
        <v>0</v>
      </c>
      <c r="I314" s="228">
        <v>0</v>
      </c>
      <c r="J314" s="228">
        <v>0</v>
      </c>
      <c r="K314" s="228">
        <v>486.38</v>
      </c>
      <c r="L314" s="228">
        <v>2015007</v>
      </c>
      <c r="M314" s="228">
        <v>329.13</v>
      </c>
      <c r="N314" s="228">
        <v>2648399.4</v>
      </c>
      <c r="O314" s="226"/>
      <c r="S314" s="44"/>
    </row>
    <row r="315" spans="1:19" ht="15.75" x14ac:dyDescent="0.25">
      <c r="A315" s="64">
        <v>98</v>
      </c>
      <c r="B315" s="63" t="s">
        <v>408</v>
      </c>
      <c r="C315" s="95">
        <f t="shared" si="45"/>
        <v>6498216.7999999989</v>
      </c>
      <c r="D315" s="215">
        <v>251832.80000000002</v>
      </c>
      <c r="E315" s="227">
        <v>0</v>
      </c>
      <c r="F315" s="228">
        <v>0</v>
      </c>
      <c r="G315" s="228">
        <v>145.57</v>
      </c>
      <c r="H315" s="228">
        <v>2538102.4</v>
      </c>
      <c r="I315" s="228">
        <v>0</v>
      </c>
      <c r="J315" s="228">
        <v>0</v>
      </c>
      <c r="K315" s="228">
        <v>386.76</v>
      </c>
      <c r="L315" s="228">
        <v>1602308</v>
      </c>
      <c r="M315" s="228">
        <v>261.72000000000003</v>
      </c>
      <c r="N315" s="228">
        <v>2105973.6</v>
      </c>
      <c r="O315" s="226"/>
      <c r="S315" s="44"/>
    </row>
    <row r="316" spans="1:19" ht="15.75" x14ac:dyDescent="0.25">
      <c r="A316" s="64">
        <v>99</v>
      </c>
      <c r="B316" s="63" t="s">
        <v>409</v>
      </c>
      <c r="C316" s="95">
        <f t="shared" si="45"/>
        <v>3950772.8000000003</v>
      </c>
      <c r="D316" s="215">
        <v>153108.80000000002</v>
      </c>
      <c r="E316" s="227">
        <v>0</v>
      </c>
      <c r="F316" s="228">
        <v>0</v>
      </c>
      <c r="G316" s="228">
        <v>293.77</v>
      </c>
      <c r="H316" s="228">
        <v>1543110.4</v>
      </c>
      <c r="I316" s="228">
        <v>0</v>
      </c>
      <c r="J316" s="228">
        <v>0</v>
      </c>
      <c r="K316" s="228">
        <v>215.7</v>
      </c>
      <c r="L316" s="228">
        <v>974168.00000000012</v>
      </c>
      <c r="M316" s="228">
        <v>159.19999999999999</v>
      </c>
      <c r="N316" s="228">
        <v>1280385.6000000001</v>
      </c>
      <c r="O316" s="226"/>
      <c r="S316" s="44"/>
    </row>
    <row r="317" spans="1:19" ht="33" customHeight="1" x14ac:dyDescent="0.25">
      <c r="A317" s="245" t="s">
        <v>470</v>
      </c>
      <c r="B317" s="245"/>
      <c r="C317" s="200">
        <f t="shared" ref="C317:N317" si="46">C318</f>
        <v>2750435.1</v>
      </c>
      <c r="D317" s="200">
        <f t="shared" si="46"/>
        <v>0</v>
      </c>
      <c r="E317" s="220">
        <f t="shared" si="46"/>
        <v>0</v>
      </c>
      <c r="F317" s="200">
        <f t="shared" si="46"/>
        <v>0</v>
      </c>
      <c r="G317" s="200">
        <f t="shared" si="46"/>
        <v>662</v>
      </c>
      <c r="H317" s="200">
        <f t="shared" si="46"/>
        <v>2750435.1</v>
      </c>
      <c r="I317" s="200">
        <f t="shared" si="46"/>
        <v>0</v>
      </c>
      <c r="J317" s="200">
        <f t="shared" si="46"/>
        <v>0</v>
      </c>
      <c r="K317" s="200">
        <f t="shared" si="46"/>
        <v>0</v>
      </c>
      <c r="L317" s="200">
        <f>L318</f>
        <v>0</v>
      </c>
      <c r="M317" s="200">
        <f t="shared" si="46"/>
        <v>0</v>
      </c>
      <c r="N317" s="200">
        <f t="shared" si="46"/>
        <v>0</v>
      </c>
      <c r="O317" s="226"/>
      <c r="S317" s="44"/>
    </row>
    <row r="318" spans="1:19" ht="15.75" x14ac:dyDescent="0.25">
      <c r="A318" s="121">
        <v>100</v>
      </c>
      <c r="B318" s="229" t="s">
        <v>411</v>
      </c>
      <c r="C318" s="95">
        <f t="shared" ref="C318" si="47">D318+F318+H318+J318+L318+N318</f>
        <v>2750435.1</v>
      </c>
      <c r="D318" s="215">
        <v>0</v>
      </c>
      <c r="E318" s="219">
        <v>0</v>
      </c>
      <c r="F318" s="124">
        <v>0</v>
      </c>
      <c r="G318" s="124">
        <v>662</v>
      </c>
      <c r="H318" s="104">
        <v>2750435.1</v>
      </c>
      <c r="I318" s="95">
        <v>0</v>
      </c>
      <c r="J318" s="95">
        <v>0</v>
      </c>
      <c r="K318" s="95">
        <v>0</v>
      </c>
      <c r="L318" s="95">
        <v>0</v>
      </c>
      <c r="M318" s="95">
        <v>0</v>
      </c>
      <c r="N318" s="95">
        <v>0</v>
      </c>
      <c r="O318" s="226"/>
      <c r="S318" s="44"/>
    </row>
    <row r="319" spans="1:19" x14ac:dyDescent="0.25">
      <c r="B319" s="2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9" x14ac:dyDescent="0.25">
      <c r="B320" s="2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2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2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2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2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2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2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2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2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2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2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2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2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2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2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2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2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2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2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2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2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2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2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2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2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2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2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2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2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2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2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2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2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2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2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2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2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2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2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2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2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2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2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2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2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2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2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2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2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2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2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2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2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2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2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2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2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2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2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2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2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2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2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2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2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2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2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2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2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2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2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2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2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2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2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2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2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2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2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2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2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2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2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2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2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2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2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2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2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2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2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2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2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2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2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2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2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2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2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2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2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2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2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2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2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2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2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2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2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2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2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2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2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2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2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2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2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2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2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2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2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2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2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2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2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2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2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2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2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2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2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2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2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2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2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2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2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2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22"/>
      <c r="I485" s="1"/>
    </row>
    <row r="486" spans="2:14" x14ac:dyDescent="0.25">
      <c r="B486" s="22"/>
    </row>
    <row r="487" spans="2:14" x14ac:dyDescent="0.25">
      <c r="B487" s="22"/>
    </row>
    <row r="488" spans="2:14" x14ac:dyDescent="0.25">
      <c r="B488" s="22"/>
    </row>
    <row r="489" spans="2:14" x14ac:dyDescent="0.25">
      <c r="B489" s="22"/>
    </row>
    <row r="490" spans="2:14" x14ac:dyDescent="0.25">
      <c r="B490" s="22"/>
    </row>
    <row r="491" spans="2:14" x14ac:dyDescent="0.25">
      <c r="B491" s="22"/>
    </row>
    <row r="492" spans="2:14" x14ac:dyDescent="0.25">
      <c r="B492" s="22"/>
    </row>
    <row r="493" spans="2:14" x14ac:dyDescent="0.25">
      <c r="B493" s="22"/>
    </row>
    <row r="494" spans="2:14" x14ac:dyDescent="0.25">
      <c r="B494" s="22"/>
    </row>
    <row r="495" spans="2:14" x14ac:dyDescent="0.25">
      <c r="B495" s="22"/>
    </row>
    <row r="496" spans="2:14" x14ac:dyDescent="0.25">
      <c r="B496" s="22"/>
    </row>
    <row r="497" spans="2:2" x14ac:dyDescent="0.25">
      <c r="B497" s="22"/>
    </row>
    <row r="498" spans="2:2" x14ac:dyDescent="0.25">
      <c r="B498" s="22"/>
    </row>
    <row r="499" spans="2:2" x14ac:dyDescent="0.25">
      <c r="B499" s="22"/>
    </row>
    <row r="500" spans="2:2" x14ac:dyDescent="0.25">
      <c r="B500" s="22"/>
    </row>
    <row r="501" spans="2:2" x14ac:dyDescent="0.25">
      <c r="B501" s="22"/>
    </row>
    <row r="502" spans="2:2" x14ac:dyDescent="0.25">
      <c r="B502" s="22"/>
    </row>
    <row r="503" spans="2:2" x14ac:dyDescent="0.25">
      <c r="B503" s="22"/>
    </row>
    <row r="504" spans="2:2" x14ac:dyDescent="0.25">
      <c r="B504" s="22"/>
    </row>
    <row r="505" spans="2:2" x14ac:dyDescent="0.25">
      <c r="B505" s="22"/>
    </row>
    <row r="506" spans="2:2" x14ac:dyDescent="0.25">
      <c r="B506" s="22"/>
    </row>
    <row r="507" spans="2:2" x14ac:dyDescent="0.25">
      <c r="B507" s="22"/>
    </row>
    <row r="508" spans="2:2" x14ac:dyDescent="0.25">
      <c r="B508" s="22"/>
    </row>
    <row r="509" spans="2:2" x14ac:dyDescent="0.25">
      <c r="B509" s="22"/>
    </row>
    <row r="510" spans="2:2" x14ac:dyDescent="0.25">
      <c r="B510" s="22"/>
    </row>
    <row r="511" spans="2:2" x14ac:dyDescent="0.25">
      <c r="B511" s="22"/>
    </row>
    <row r="512" spans="2:2" x14ac:dyDescent="0.25">
      <c r="B512" s="22"/>
    </row>
    <row r="513" spans="2:2" x14ac:dyDescent="0.25">
      <c r="B513" s="22"/>
    </row>
    <row r="514" spans="2:2" x14ac:dyDescent="0.25">
      <c r="B514" s="22"/>
    </row>
    <row r="515" spans="2:2" x14ac:dyDescent="0.25">
      <c r="B515" s="22"/>
    </row>
    <row r="516" spans="2:2" x14ac:dyDescent="0.25">
      <c r="B516" s="22"/>
    </row>
    <row r="517" spans="2:2" x14ac:dyDescent="0.25">
      <c r="B517" s="22"/>
    </row>
    <row r="518" spans="2:2" x14ac:dyDescent="0.25">
      <c r="B518" s="22"/>
    </row>
    <row r="519" spans="2:2" x14ac:dyDescent="0.25">
      <c r="B519" s="22"/>
    </row>
    <row r="520" spans="2:2" x14ac:dyDescent="0.25">
      <c r="B520" s="22"/>
    </row>
    <row r="521" spans="2:2" x14ac:dyDescent="0.25">
      <c r="B521" s="22"/>
    </row>
    <row r="522" spans="2:2" x14ac:dyDescent="0.25">
      <c r="B522" s="22"/>
    </row>
    <row r="523" spans="2:2" x14ac:dyDescent="0.25">
      <c r="B523" s="22"/>
    </row>
    <row r="524" spans="2:2" x14ac:dyDescent="0.25">
      <c r="B524" s="22"/>
    </row>
    <row r="525" spans="2:2" x14ac:dyDescent="0.25">
      <c r="B525" s="22"/>
    </row>
    <row r="526" spans="2:2" x14ac:dyDescent="0.25">
      <c r="B526" s="22"/>
    </row>
    <row r="527" spans="2:2" x14ac:dyDescent="0.25">
      <c r="B527" s="22"/>
    </row>
    <row r="528" spans="2:2" x14ac:dyDescent="0.25">
      <c r="B528" s="22"/>
    </row>
    <row r="529" spans="2:2" x14ac:dyDescent="0.25">
      <c r="B529" s="22"/>
    </row>
    <row r="530" spans="2:2" x14ac:dyDescent="0.25">
      <c r="B530" s="22"/>
    </row>
    <row r="531" spans="2:2" x14ac:dyDescent="0.25">
      <c r="B531" s="22"/>
    </row>
    <row r="532" spans="2:2" x14ac:dyDescent="0.25">
      <c r="B532" s="22"/>
    </row>
    <row r="533" spans="2:2" x14ac:dyDescent="0.25">
      <c r="B533" s="22"/>
    </row>
    <row r="534" spans="2:2" x14ac:dyDescent="0.25">
      <c r="B534" s="22"/>
    </row>
    <row r="535" spans="2:2" x14ac:dyDescent="0.25">
      <c r="B535" s="22"/>
    </row>
    <row r="536" spans="2:2" x14ac:dyDescent="0.25">
      <c r="B536" s="22"/>
    </row>
    <row r="537" spans="2:2" x14ac:dyDescent="0.25">
      <c r="B537" s="22"/>
    </row>
    <row r="538" spans="2:2" x14ac:dyDescent="0.25">
      <c r="B538" s="22"/>
    </row>
    <row r="539" spans="2:2" x14ac:dyDescent="0.25">
      <c r="B539" s="22"/>
    </row>
    <row r="540" spans="2:2" x14ac:dyDescent="0.25">
      <c r="B540" s="22"/>
    </row>
    <row r="541" spans="2:2" x14ac:dyDescent="0.25">
      <c r="B541" s="22"/>
    </row>
    <row r="542" spans="2:2" x14ac:dyDescent="0.25">
      <c r="B542" s="22"/>
    </row>
    <row r="543" spans="2:2" x14ac:dyDescent="0.25">
      <c r="B543" s="22"/>
    </row>
    <row r="544" spans="2:2" x14ac:dyDescent="0.25">
      <c r="B544" s="22"/>
    </row>
    <row r="545" spans="2:2" x14ac:dyDescent="0.25">
      <c r="B545" s="22"/>
    </row>
    <row r="546" spans="2:2" x14ac:dyDescent="0.25">
      <c r="B546" s="22"/>
    </row>
    <row r="547" spans="2:2" x14ac:dyDescent="0.25">
      <c r="B547" s="22"/>
    </row>
    <row r="548" spans="2:2" x14ac:dyDescent="0.25">
      <c r="B548" s="22"/>
    </row>
    <row r="549" spans="2:2" x14ac:dyDescent="0.25">
      <c r="B549" s="22"/>
    </row>
    <row r="550" spans="2:2" x14ac:dyDescent="0.25">
      <c r="B550" s="22"/>
    </row>
    <row r="551" spans="2:2" x14ac:dyDescent="0.25">
      <c r="B551" s="22"/>
    </row>
    <row r="552" spans="2:2" x14ac:dyDescent="0.25">
      <c r="B552" s="22"/>
    </row>
    <row r="553" spans="2:2" x14ac:dyDescent="0.25">
      <c r="B553" s="22"/>
    </row>
    <row r="554" spans="2:2" x14ac:dyDescent="0.25">
      <c r="B554" s="22"/>
    </row>
    <row r="555" spans="2:2" x14ac:dyDescent="0.25">
      <c r="B555" s="22"/>
    </row>
    <row r="556" spans="2:2" x14ac:dyDescent="0.25">
      <c r="B556" s="22"/>
    </row>
    <row r="557" spans="2:2" x14ac:dyDescent="0.25">
      <c r="B557" s="22"/>
    </row>
    <row r="558" spans="2:2" x14ac:dyDescent="0.25">
      <c r="B558" s="22"/>
    </row>
    <row r="559" spans="2:2" x14ac:dyDescent="0.25">
      <c r="B559" s="22"/>
    </row>
    <row r="560" spans="2:2" x14ac:dyDescent="0.25">
      <c r="B560" s="22"/>
    </row>
    <row r="561" spans="2:2" x14ac:dyDescent="0.25">
      <c r="B561" s="22"/>
    </row>
    <row r="562" spans="2:2" x14ac:dyDescent="0.25">
      <c r="B562" s="22"/>
    </row>
    <row r="563" spans="2:2" x14ac:dyDescent="0.25">
      <c r="B563" s="22"/>
    </row>
    <row r="564" spans="2:2" x14ac:dyDescent="0.25">
      <c r="B564" s="22"/>
    </row>
    <row r="565" spans="2:2" x14ac:dyDescent="0.25">
      <c r="B565" s="22"/>
    </row>
    <row r="566" spans="2:2" x14ac:dyDescent="0.25">
      <c r="B566" s="22"/>
    </row>
    <row r="567" spans="2:2" x14ac:dyDescent="0.25">
      <c r="B567" s="22"/>
    </row>
    <row r="568" spans="2:2" x14ac:dyDescent="0.25">
      <c r="B568" s="22"/>
    </row>
    <row r="569" spans="2:2" x14ac:dyDescent="0.25">
      <c r="B569" s="22"/>
    </row>
    <row r="570" spans="2:2" x14ac:dyDescent="0.25">
      <c r="B570" s="22"/>
    </row>
    <row r="571" spans="2:2" x14ac:dyDescent="0.25">
      <c r="B571" s="22"/>
    </row>
    <row r="572" spans="2:2" x14ac:dyDescent="0.25">
      <c r="B572" s="22"/>
    </row>
    <row r="573" spans="2:2" x14ac:dyDescent="0.25">
      <c r="B573" s="22"/>
    </row>
    <row r="574" spans="2:2" x14ac:dyDescent="0.25">
      <c r="B574" s="22"/>
    </row>
    <row r="575" spans="2:2" x14ac:dyDescent="0.25">
      <c r="B575" s="22"/>
    </row>
    <row r="576" spans="2:2" x14ac:dyDescent="0.25">
      <c r="B576" s="22"/>
    </row>
    <row r="577" spans="2:2" x14ac:dyDescent="0.25">
      <c r="B577" s="22"/>
    </row>
    <row r="578" spans="2:2" x14ac:dyDescent="0.25">
      <c r="B578" s="22"/>
    </row>
    <row r="579" spans="2:2" x14ac:dyDescent="0.25">
      <c r="B579" s="22"/>
    </row>
    <row r="580" spans="2:2" x14ac:dyDescent="0.25">
      <c r="B580" s="22"/>
    </row>
    <row r="581" spans="2:2" x14ac:dyDescent="0.25">
      <c r="B581" s="22"/>
    </row>
    <row r="582" spans="2:2" x14ac:dyDescent="0.25">
      <c r="B582" s="22"/>
    </row>
    <row r="583" spans="2:2" x14ac:dyDescent="0.25">
      <c r="B583" s="22"/>
    </row>
    <row r="584" spans="2:2" x14ac:dyDescent="0.25">
      <c r="B584" s="22"/>
    </row>
    <row r="585" spans="2:2" x14ac:dyDescent="0.25">
      <c r="B585" s="22"/>
    </row>
    <row r="586" spans="2:2" x14ac:dyDescent="0.25">
      <c r="B586" s="22"/>
    </row>
    <row r="587" spans="2:2" x14ac:dyDescent="0.25">
      <c r="B587" s="22"/>
    </row>
    <row r="588" spans="2:2" x14ac:dyDescent="0.25">
      <c r="B588" s="22"/>
    </row>
    <row r="589" spans="2:2" x14ac:dyDescent="0.25">
      <c r="B589" s="22"/>
    </row>
    <row r="590" spans="2:2" x14ac:dyDescent="0.25">
      <c r="B590" s="22"/>
    </row>
    <row r="591" spans="2:2" x14ac:dyDescent="0.25">
      <c r="B591" s="22"/>
    </row>
    <row r="592" spans="2:2" x14ac:dyDescent="0.25">
      <c r="B592" s="22"/>
    </row>
    <row r="593" spans="2:2" x14ac:dyDescent="0.25">
      <c r="B593" s="22"/>
    </row>
    <row r="594" spans="2:2" x14ac:dyDescent="0.25">
      <c r="B594" s="22"/>
    </row>
    <row r="595" spans="2:2" x14ac:dyDescent="0.25">
      <c r="B595" s="22"/>
    </row>
    <row r="596" spans="2:2" x14ac:dyDescent="0.25">
      <c r="B596" s="22"/>
    </row>
    <row r="597" spans="2:2" x14ac:dyDescent="0.25">
      <c r="B597" s="22"/>
    </row>
    <row r="598" spans="2:2" x14ac:dyDescent="0.25">
      <c r="B598" s="22"/>
    </row>
    <row r="599" spans="2:2" x14ac:dyDescent="0.25">
      <c r="B599" s="22"/>
    </row>
    <row r="600" spans="2:2" x14ac:dyDescent="0.25">
      <c r="B600" s="22"/>
    </row>
    <row r="601" spans="2:2" x14ac:dyDescent="0.25">
      <c r="B601" s="22"/>
    </row>
    <row r="602" spans="2:2" x14ac:dyDescent="0.25">
      <c r="B602" s="22"/>
    </row>
    <row r="603" spans="2:2" x14ac:dyDescent="0.25">
      <c r="B603" s="22"/>
    </row>
  </sheetData>
  <mergeCells count="51">
    <mergeCell ref="A194:B194"/>
    <mergeCell ref="A188:B188"/>
    <mergeCell ref="A184:B184"/>
    <mergeCell ref="A65:B65"/>
    <mergeCell ref="A124:B124"/>
    <mergeCell ref="A127:B127"/>
    <mergeCell ref="A83:B83"/>
    <mergeCell ref="A80:B80"/>
    <mergeCell ref="A93:B93"/>
    <mergeCell ref="A96:B96"/>
    <mergeCell ref="A108:B108"/>
    <mergeCell ref="A100:B100"/>
    <mergeCell ref="I1:O1"/>
    <mergeCell ref="A9:B9"/>
    <mergeCell ref="A13:B13"/>
    <mergeCell ref="A60:B60"/>
    <mergeCell ref="A40:B40"/>
    <mergeCell ref="A47:B47"/>
    <mergeCell ref="A58:B58"/>
    <mergeCell ref="A24:B24"/>
    <mergeCell ref="A8:B8"/>
    <mergeCell ref="A3:R3"/>
    <mergeCell ref="E4:F4"/>
    <mergeCell ref="G4:H4"/>
    <mergeCell ref="I4:J4"/>
    <mergeCell ref="K4:L4"/>
    <mergeCell ref="M4:N4"/>
    <mergeCell ref="I2:N2"/>
    <mergeCell ref="A238:B238"/>
    <mergeCell ref="A243:B243"/>
    <mergeCell ref="A198:B198"/>
    <mergeCell ref="A199:B199"/>
    <mergeCell ref="A201:B201"/>
    <mergeCell ref="A206:B206"/>
    <mergeCell ref="A219:B219"/>
    <mergeCell ref="A317:B317"/>
    <mergeCell ref="A7:N7"/>
    <mergeCell ref="A197:O197"/>
    <mergeCell ref="A302:B302"/>
    <mergeCell ref="A304:B304"/>
    <mergeCell ref="A306:B306"/>
    <mergeCell ref="A309:B309"/>
    <mergeCell ref="A313:B313"/>
    <mergeCell ref="A245:B245"/>
    <mergeCell ref="A249:B249"/>
    <mergeCell ref="A253:B253"/>
    <mergeCell ref="A255:B255"/>
    <mergeCell ref="A300:B300"/>
    <mergeCell ref="A224:B224"/>
    <mergeCell ref="A226:B226"/>
    <mergeCell ref="A229:B229"/>
  </mergeCells>
  <dataValidations count="1">
    <dataValidation type="textLength" operator="lessThanOrEqual" allowBlank="1" showInputMessage="1" showErrorMessage="1" error="Длина текста не должна превышать 50 символов." sqref="B227:B228">
      <formula1>50</formula1>
    </dataValidation>
  </dataValidations>
  <printOptions horizontalCentered="1"/>
  <pageMargins left="0" right="0" top="0.15748031496062992" bottom="0.15748031496062992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110" zoomScaleNormal="110" workbookViewId="0">
      <selection activeCell="H15" sqref="H15"/>
    </sheetView>
  </sheetViews>
  <sheetFormatPr defaultRowHeight="15" x14ac:dyDescent="0.25"/>
  <cols>
    <col min="1" max="1" width="4" customWidth="1"/>
    <col min="2" max="2" width="26.7109375" customWidth="1"/>
    <col min="3" max="3" width="13.7109375" customWidth="1"/>
    <col min="4" max="12" width="9.28515625" bestFit="1" customWidth="1"/>
    <col min="13" max="13" width="17" customWidth="1"/>
    <col min="14" max="14" width="18.140625" customWidth="1"/>
  </cols>
  <sheetData>
    <row r="1" spans="1:17" ht="89.25" customHeight="1" x14ac:dyDescent="0.25">
      <c r="I1" s="282" t="s">
        <v>486</v>
      </c>
      <c r="J1" s="283"/>
      <c r="K1" s="283"/>
      <c r="L1" s="283"/>
      <c r="M1" s="283"/>
      <c r="N1" s="283"/>
      <c r="O1" s="42"/>
    </row>
    <row r="2" spans="1:17" ht="14.25" customHeight="1" x14ac:dyDescent="0.25">
      <c r="B2" s="284" t="s">
        <v>78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7" ht="15.75" customHeight="1" x14ac:dyDescent="0.25">
      <c r="B3" s="284" t="s">
        <v>275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45"/>
    </row>
    <row r="4" spans="1:17" ht="12" customHeight="1" x14ac:dyDescent="0.25">
      <c r="B4" s="284" t="s">
        <v>476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</row>
    <row r="5" spans="1:17" ht="9" customHeight="1" x14ac:dyDescent="0.25"/>
    <row r="6" spans="1:17" x14ac:dyDescent="0.25">
      <c r="A6" s="285" t="s">
        <v>24</v>
      </c>
      <c r="B6" s="285" t="s">
        <v>1</v>
      </c>
      <c r="C6" s="285" t="s">
        <v>57</v>
      </c>
      <c r="D6" s="285" t="s">
        <v>58</v>
      </c>
      <c r="E6" s="285" t="s">
        <v>59</v>
      </c>
      <c r="F6" s="285"/>
      <c r="G6" s="285"/>
      <c r="H6" s="285"/>
      <c r="I6" s="285"/>
      <c r="J6" s="285" t="s">
        <v>32</v>
      </c>
      <c r="K6" s="285"/>
      <c r="L6" s="285"/>
      <c r="M6" s="285"/>
      <c r="N6" s="285"/>
    </row>
    <row r="7" spans="1:17" ht="93.75" customHeight="1" x14ac:dyDescent="0.25">
      <c r="A7" s="285"/>
      <c r="B7" s="285"/>
      <c r="C7" s="285"/>
      <c r="D7" s="285"/>
      <c r="E7" s="24" t="s">
        <v>60</v>
      </c>
      <c r="F7" s="24" t="s">
        <v>61</v>
      </c>
      <c r="G7" s="24" t="s">
        <v>62</v>
      </c>
      <c r="H7" s="24" t="s">
        <v>63</v>
      </c>
      <c r="I7" s="24" t="s">
        <v>64</v>
      </c>
      <c r="J7" s="24" t="s">
        <v>60</v>
      </c>
      <c r="K7" s="24" t="s">
        <v>61</v>
      </c>
      <c r="L7" s="24" t="s">
        <v>62</v>
      </c>
      <c r="M7" s="24" t="s">
        <v>63</v>
      </c>
      <c r="N7" s="24" t="s">
        <v>64</v>
      </c>
      <c r="P7" s="15"/>
    </row>
    <row r="8" spans="1:17" x14ac:dyDescent="0.25">
      <c r="A8" s="285"/>
      <c r="B8" s="285"/>
      <c r="C8" s="24" t="s">
        <v>44</v>
      </c>
      <c r="D8" s="24" t="s">
        <v>45</v>
      </c>
      <c r="E8" s="24" t="s">
        <v>16</v>
      </c>
      <c r="F8" s="24" t="s">
        <v>16</v>
      </c>
      <c r="G8" s="24" t="s">
        <v>16</v>
      </c>
      <c r="H8" s="24" t="s">
        <v>16</v>
      </c>
      <c r="I8" s="24" t="s">
        <v>16</v>
      </c>
      <c r="J8" s="24" t="s">
        <v>15</v>
      </c>
      <c r="K8" s="24" t="s">
        <v>15</v>
      </c>
      <c r="L8" s="24" t="s">
        <v>15</v>
      </c>
      <c r="M8" s="24" t="s">
        <v>15</v>
      </c>
      <c r="N8" s="24" t="s">
        <v>15</v>
      </c>
      <c r="P8" s="15"/>
      <c r="Q8" s="16"/>
    </row>
    <row r="9" spans="1:17" x14ac:dyDescent="0.2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  <c r="P9" s="15"/>
      <c r="Q9" s="16"/>
    </row>
    <row r="10" spans="1:17" ht="23.25" customHeight="1" x14ac:dyDescent="0.25">
      <c r="A10" s="265" t="s">
        <v>477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7"/>
      <c r="P10" s="15"/>
      <c r="Q10" s="16"/>
    </row>
    <row r="11" spans="1:17" s="28" customFormat="1" ht="15.75" x14ac:dyDescent="0.25">
      <c r="A11" s="230"/>
      <c r="B11" s="231" t="s">
        <v>2</v>
      </c>
      <c r="C11" s="232">
        <f t="shared" ref="C11:L11" si="0">SUM(C12:C30)</f>
        <v>464706.69000000006</v>
      </c>
      <c r="D11" s="233">
        <f t="shared" si="0"/>
        <v>16868</v>
      </c>
      <c r="E11" s="232">
        <f t="shared" si="0"/>
        <v>0</v>
      </c>
      <c r="F11" s="232">
        <f t="shared" si="0"/>
        <v>0</v>
      </c>
      <c r="G11" s="232">
        <f t="shared" si="0"/>
        <v>0</v>
      </c>
      <c r="H11" s="232">
        <f t="shared" si="0"/>
        <v>169</v>
      </c>
      <c r="I11" s="232">
        <f t="shared" si="0"/>
        <v>169</v>
      </c>
      <c r="J11" s="232">
        <f t="shared" si="0"/>
        <v>0</v>
      </c>
      <c r="K11" s="232">
        <f t="shared" si="0"/>
        <v>0</v>
      </c>
      <c r="L11" s="232">
        <f t="shared" si="0"/>
        <v>0</v>
      </c>
      <c r="M11" s="232">
        <f>SUM(M12:M30)</f>
        <v>683223295.13</v>
      </c>
      <c r="N11" s="232">
        <f>SUM(N12:N30)</f>
        <v>683223295.13</v>
      </c>
      <c r="P11" s="29"/>
      <c r="Q11" s="30"/>
    </row>
    <row r="12" spans="1:17" ht="30.75" customHeight="1" x14ac:dyDescent="0.25">
      <c r="A12" s="234">
        <v>1</v>
      </c>
      <c r="B12" s="235" t="s">
        <v>65</v>
      </c>
      <c r="C12" s="236">
        <f>'приложение 1'!H12</f>
        <v>8443.8000000000011</v>
      </c>
      <c r="D12" s="136">
        <f>'приложение 1'!K12</f>
        <v>223</v>
      </c>
      <c r="E12" s="109">
        <v>0</v>
      </c>
      <c r="F12" s="109">
        <v>0</v>
      </c>
      <c r="G12" s="109">
        <v>0</v>
      </c>
      <c r="H12" s="109">
        <v>3</v>
      </c>
      <c r="I12" s="109">
        <v>3</v>
      </c>
      <c r="J12" s="109">
        <v>0</v>
      </c>
      <c r="K12" s="109">
        <v>0</v>
      </c>
      <c r="L12" s="109">
        <v>0</v>
      </c>
      <c r="M12" s="236">
        <f>'приложение 1'!L12</f>
        <v>18856414.5</v>
      </c>
      <c r="N12" s="236">
        <f t="shared" ref="N12:N24" si="1">J12+K12+L12+M12</f>
        <v>18856414.5</v>
      </c>
      <c r="P12" s="15"/>
    </row>
    <row r="13" spans="1:17" ht="29.25" customHeight="1" x14ac:dyDescent="0.25">
      <c r="A13" s="234">
        <f>A12+1</f>
        <v>2</v>
      </c>
      <c r="B13" s="235" t="s">
        <v>66</v>
      </c>
      <c r="C13" s="236">
        <f>'приложение 1'!H16</f>
        <v>51097.5</v>
      </c>
      <c r="D13" s="136">
        <f>'приложение 1'!K16</f>
        <v>1525</v>
      </c>
      <c r="E13" s="109">
        <v>0</v>
      </c>
      <c r="F13" s="109">
        <v>0</v>
      </c>
      <c r="G13" s="109">
        <v>0</v>
      </c>
      <c r="H13" s="109">
        <v>10</v>
      </c>
      <c r="I13" s="109">
        <v>10</v>
      </c>
      <c r="J13" s="109">
        <v>0</v>
      </c>
      <c r="K13" s="109">
        <v>0</v>
      </c>
      <c r="L13" s="109">
        <v>0</v>
      </c>
      <c r="M13" s="236">
        <f>'приложение 1'!L16</f>
        <v>49722327</v>
      </c>
      <c r="N13" s="236">
        <f t="shared" si="1"/>
        <v>49722327</v>
      </c>
      <c r="P13" s="15"/>
    </row>
    <row r="14" spans="1:17" ht="29.25" customHeight="1" x14ac:dyDescent="0.25">
      <c r="A14" s="234">
        <f t="shared" ref="A14:A30" si="2">A13+1</f>
        <v>3</v>
      </c>
      <c r="B14" s="235" t="s">
        <v>156</v>
      </c>
      <c r="C14" s="236">
        <f>'приложение 1'!H27</f>
        <v>88195.939999999988</v>
      </c>
      <c r="D14" s="136">
        <f>'приложение 1'!K27</f>
        <v>3097</v>
      </c>
      <c r="E14" s="109">
        <v>0</v>
      </c>
      <c r="F14" s="109">
        <v>0</v>
      </c>
      <c r="G14" s="109">
        <v>0</v>
      </c>
      <c r="H14" s="109">
        <v>15</v>
      </c>
      <c r="I14" s="109">
        <v>15</v>
      </c>
      <c r="J14" s="109">
        <v>0</v>
      </c>
      <c r="K14" s="109">
        <v>0</v>
      </c>
      <c r="L14" s="109">
        <v>0</v>
      </c>
      <c r="M14" s="236">
        <f>'приложение 1'!L27</f>
        <v>59049207.099999994</v>
      </c>
      <c r="N14" s="236">
        <f t="shared" ref="N14" si="3">J14+K14+L14+M14</f>
        <v>59049207.099999994</v>
      </c>
    </row>
    <row r="15" spans="1:17" ht="30" customHeight="1" x14ac:dyDescent="0.25">
      <c r="A15" s="234">
        <f t="shared" si="2"/>
        <v>4</v>
      </c>
      <c r="B15" s="235" t="s">
        <v>68</v>
      </c>
      <c r="C15" s="236">
        <f>'приложение 1'!H43</f>
        <v>10042.5</v>
      </c>
      <c r="D15" s="136">
        <f>'приложение 1'!K43</f>
        <v>420</v>
      </c>
      <c r="E15" s="109">
        <v>0</v>
      </c>
      <c r="F15" s="109">
        <v>0</v>
      </c>
      <c r="G15" s="109">
        <v>0</v>
      </c>
      <c r="H15" s="109">
        <v>10</v>
      </c>
      <c r="I15" s="109">
        <v>10</v>
      </c>
      <c r="J15" s="109">
        <v>0</v>
      </c>
      <c r="K15" s="109">
        <v>0</v>
      </c>
      <c r="L15" s="109">
        <v>0</v>
      </c>
      <c r="M15" s="236">
        <f>'приложение 1'!L43</f>
        <v>22850462.600000005</v>
      </c>
      <c r="N15" s="236">
        <f t="shared" si="1"/>
        <v>22850462.600000005</v>
      </c>
    </row>
    <row r="16" spans="1:17" ht="29.25" customHeight="1" x14ac:dyDescent="0.25">
      <c r="A16" s="234">
        <f t="shared" si="2"/>
        <v>5</v>
      </c>
      <c r="B16" s="235" t="s">
        <v>69</v>
      </c>
      <c r="C16" s="236">
        <f>'приложение 1'!H54</f>
        <v>1840.7</v>
      </c>
      <c r="D16" s="136">
        <f>'приложение 1'!K54</f>
        <v>89</v>
      </c>
      <c r="E16" s="109">
        <v>0</v>
      </c>
      <c r="F16" s="109">
        <v>0</v>
      </c>
      <c r="G16" s="109">
        <v>0</v>
      </c>
      <c r="H16" s="109">
        <v>1</v>
      </c>
      <c r="I16" s="109">
        <v>1</v>
      </c>
      <c r="J16" s="109">
        <v>0</v>
      </c>
      <c r="K16" s="109">
        <v>0</v>
      </c>
      <c r="L16" s="109">
        <v>0</v>
      </c>
      <c r="M16" s="236">
        <f>'приложение 1'!L54</f>
        <v>6662609.1000000006</v>
      </c>
      <c r="N16" s="236">
        <f t="shared" si="1"/>
        <v>6662609.1000000006</v>
      </c>
    </row>
    <row r="17" spans="1:14" ht="30" customHeight="1" x14ac:dyDescent="0.25">
      <c r="A17" s="234">
        <f t="shared" si="2"/>
        <v>6</v>
      </c>
      <c r="B17" s="235" t="s">
        <v>70</v>
      </c>
      <c r="C17" s="236">
        <f>'приложение 1'!H56</f>
        <v>20111.8</v>
      </c>
      <c r="D17" s="136">
        <f>'приложение 1'!K56</f>
        <v>681</v>
      </c>
      <c r="E17" s="109">
        <v>0</v>
      </c>
      <c r="F17" s="109">
        <v>0</v>
      </c>
      <c r="G17" s="109">
        <v>0</v>
      </c>
      <c r="H17" s="109">
        <v>4</v>
      </c>
      <c r="I17" s="109">
        <v>4</v>
      </c>
      <c r="J17" s="109">
        <v>0</v>
      </c>
      <c r="K17" s="109">
        <v>0</v>
      </c>
      <c r="L17" s="109">
        <v>0</v>
      </c>
      <c r="M17" s="236">
        <f>'приложение 1'!L56</f>
        <v>44637244.299999997</v>
      </c>
      <c r="N17" s="236">
        <f t="shared" si="1"/>
        <v>44637244.299999997</v>
      </c>
    </row>
    <row r="18" spans="1:14" ht="29.25" customHeight="1" x14ac:dyDescent="0.25">
      <c r="A18" s="234">
        <f t="shared" si="2"/>
        <v>7</v>
      </c>
      <c r="B18" s="235" t="s">
        <v>71</v>
      </c>
      <c r="C18" s="236">
        <f>'приложение 1'!H61</f>
        <v>37329.69</v>
      </c>
      <c r="D18" s="136">
        <f>'приложение 1'!K61</f>
        <v>1248</v>
      </c>
      <c r="E18" s="109">
        <v>0</v>
      </c>
      <c r="F18" s="109">
        <v>0</v>
      </c>
      <c r="G18" s="109">
        <v>0</v>
      </c>
      <c r="H18" s="109">
        <v>14</v>
      </c>
      <c r="I18" s="109">
        <v>14</v>
      </c>
      <c r="J18" s="109">
        <v>0</v>
      </c>
      <c r="K18" s="109">
        <v>0</v>
      </c>
      <c r="L18" s="109">
        <v>0</v>
      </c>
      <c r="M18" s="236">
        <f>'приложение 1'!L61</f>
        <v>33058431.5</v>
      </c>
      <c r="N18" s="236">
        <f t="shared" si="1"/>
        <v>33058431.5</v>
      </c>
    </row>
    <row r="19" spans="1:14" ht="29.25" customHeight="1" x14ac:dyDescent="0.25">
      <c r="A19" s="234">
        <f t="shared" si="2"/>
        <v>8</v>
      </c>
      <c r="B19" s="235" t="s">
        <v>72</v>
      </c>
      <c r="C19" s="236">
        <f>'приложение 1'!H76</f>
        <v>22390.6</v>
      </c>
      <c r="D19" s="136">
        <f>'приложение 1'!K76</f>
        <v>1112</v>
      </c>
      <c r="E19" s="109">
        <v>0</v>
      </c>
      <c r="F19" s="109">
        <v>0</v>
      </c>
      <c r="G19" s="109">
        <v>0</v>
      </c>
      <c r="H19" s="109">
        <v>9</v>
      </c>
      <c r="I19" s="109">
        <v>9</v>
      </c>
      <c r="J19" s="109">
        <v>0</v>
      </c>
      <c r="K19" s="109">
        <v>0</v>
      </c>
      <c r="L19" s="109">
        <v>0</v>
      </c>
      <c r="M19" s="236">
        <f>'приложение 1'!L76</f>
        <v>29455017.600000001</v>
      </c>
      <c r="N19" s="236">
        <f t="shared" si="1"/>
        <v>29455017.600000001</v>
      </c>
    </row>
    <row r="20" spans="1:14" ht="28.5" customHeight="1" x14ac:dyDescent="0.25">
      <c r="A20" s="234">
        <f t="shared" si="2"/>
        <v>9</v>
      </c>
      <c r="B20" s="235" t="s">
        <v>157</v>
      </c>
      <c r="C20" s="236">
        <f>'приложение 1'!H86</f>
        <v>1765.9</v>
      </c>
      <c r="D20" s="136">
        <f>'приложение 1'!K86</f>
        <v>61</v>
      </c>
      <c r="E20" s="109">
        <v>0</v>
      </c>
      <c r="F20" s="109">
        <v>0</v>
      </c>
      <c r="G20" s="109">
        <v>0</v>
      </c>
      <c r="H20" s="109">
        <v>2</v>
      </c>
      <c r="I20" s="109">
        <v>2</v>
      </c>
      <c r="J20" s="109">
        <v>0</v>
      </c>
      <c r="K20" s="109">
        <v>0</v>
      </c>
      <c r="L20" s="109">
        <v>0</v>
      </c>
      <c r="M20" s="236">
        <f>'приложение 1'!L86</f>
        <v>4200245.92</v>
      </c>
      <c r="N20" s="236">
        <f t="shared" ref="N20" si="4">J20+K20+L20+M20</f>
        <v>4200245.92</v>
      </c>
    </row>
    <row r="21" spans="1:14" ht="28.5" customHeight="1" x14ac:dyDescent="0.25">
      <c r="A21" s="234">
        <f t="shared" si="2"/>
        <v>10</v>
      </c>
      <c r="B21" s="235" t="s">
        <v>74</v>
      </c>
      <c r="C21" s="236">
        <f>'приложение 1'!H89</f>
        <v>1001.6</v>
      </c>
      <c r="D21" s="136">
        <f>'приложение 1'!K89</f>
        <v>61</v>
      </c>
      <c r="E21" s="109">
        <v>0</v>
      </c>
      <c r="F21" s="109">
        <v>0</v>
      </c>
      <c r="G21" s="109">
        <v>0</v>
      </c>
      <c r="H21" s="109">
        <v>3</v>
      </c>
      <c r="I21" s="109">
        <v>3</v>
      </c>
      <c r="J21" s="109">
        <v>0</v>
      </c>
      <c r="K21" s="109">
        <v>0</v>
      </c>
      <c r="L21" s="109">
        <v>0</v>
      </c>
      <c r="M21" s="236">
        <f>'приложение 1'!L89</f>
        <v>7732929.3999999994</v>
      </c>
      <c r="N21" s="236">
        <f t="shared" si="1"/>
        <v>7732929.3999999994</v>
      </c>
    </row>
    <row r="22" spans="1:14" ht="27.75" customHeight="1" x14ac:dyDescent="0.25">
      <c r="A22" s="234">
        <f t="shared" si="2"/>
        <v>11</v>
      </c>
      <c r="B22" s="235" t="s">
        <v>75</v>
      </c>
      <c r="C22" s="236">
        <f>'приложение 1'!H93</f>
        <v>18767.460000000003</v>
      </c>
      <c r="D22" s="136">
        <f>'приложение 1'!K93</f>
        <v>709</v>
      </c>
      <c r="E22" s="109">
        <v>0</v>
      </c>
      <c r="F22" s="109">
        <v>0</v>
      </c>
      <c r="G22" s="109">
        <v>0</v>
      </c>
      <c r="H22" s="109">
        <v>15</v>
      </c>
      <c r="I22" s="109">
        <v>15</v>
      </c>
      <c r="J22" s="109">
        <v>0</v>
      </c>
      <c r="K22" s="109">
        <v>0</v>
      </c>
      <c r="L22" s="109">
        <v>0</v>
      </c>
      <c r="M22" s="236">
        <f>'приложение 1'!L93</f>
        <v>32256827.940000001</v>
      </c>
      <c r="N22" s="236">
        <f t="shared" si="1"/>
        <v>32256827.940000001</v>
      </c>
    </row>
    <row r="23" spans="1:14" ht="29.25" customHeight="1" x14ac:dyDescent="0.25">
      <c r="A23" s="234">
        <f t="shared" si="2"/>
        <v>12</v>
      </c>
      <c r="B23" s="235" t="s">
        <v>76</v>
      </c>
      <c r="C23" s="75">
        <f>'приложение 1'!H109</f>
        <v>1314.8</v>
      </c>
      <c r="D23" s="136">
        <f>'приложение 1'!K109</f>
        <v>64</v>
      </c>
      <c r="E23" s="109">
        <v>0</v>
      </c>
      <c r="F23" s="109">
        <v>0</v>
      </c>
      <c r="G23" s="109">
        <v>0</v>
      </c>
      <c r="H23" s="109">
        <v>2</v>
      </c>
      <c r="I23" s="109">
        <v>2</v>
      </c>
      <c r="J23" s="109">
        <v>0</v>
      </c>
      <c r="K23" s="109">
        <v>0</v>
      </c>
      <c r="L23" s="109">
        <v>0</v>
      </c>
      <c r="M23" s="236">
        <f>'приложение 1'!L109</f>
        <v>3906722.1999999997</v>
      </c>
      <c r="N23" s="236">
        <f t="shared" si="1"/>
        <v>3906722.1999999997</v>
      </c>
    </row>
    <row r="24" spans="1:14" ht="30" customHeight="1" x14ac:dyDescent="0.25">
      <c r="A24" s="234">
        <f t="shared" si="2"/>
        <v>13</v>
      </c>
      <c r="B24" s="235" t="s">
        <v>77</v>
      </c>
      <c r="C24" s="236">
        <f>'приложение 1'!H112</f>
        <v>145081.30000000005</v>
      </c>
      <c r="D24" s="136">
        <f>'приложение 1'!K112</f>
        <v>5787</v>
      </c>
      <c r="E24" s="109">
        <v>0</v>
      </c>
      <c r="F24" s="109">
        <v>0</v>
      </c>
      <c r="G24" s="109">
        <v>0</v>
      </c>
      <c r="H24" s="109">
        <v>56</v>
      </c>
      <c r="I24" s="109">
        <v>56</v>
      </c>
      <c r="J24" s="109">
        <v>0</v>
      </c>
      <c r="K24" s="109">
        <v>0</v>
      </c>
      <c r="L24" s="109">
        <v>0</v>
      </c>
      <c r="M24" s="236">
        <f>'приложение 1'!L112</f>
        <v>257403319.87000003</v>
      </c>
      <c r="N24" s="236">
        <f t="shared" si="1"/>
        <v>257403319.87000003</v>
      </c>
    </row>
    <row r="25" spans="1:14" ht="28.5" customHeight="1" x14ac:dyDescent="0.25">
      <c r="A25" s="234">
        <f t="shared" si="2"/>
        <v>14</v>
      </c>
      <c r="B25" s="235" t="s">
        <v>67</v>
      </c>
      <c r="C25" s="236">
        <f>'приложение 1'!H169</f>
        <v>25243.7</v>
      </c>
      <c r="D25" s="136">
        <f>'приложение 1'!K169</f>
        <v>704</v>
      </c>
      <c r="E25" s="109">
        <v>0</v>
      </c>
      <c r="F25" s="109">
        <v>0</v>
      </c>
      <c r="G25" s="109">
        <v>0</v>
      </c>
      <c r="H25" s="109">
        <v>6</v>
      </c>
      <c r="I25" s="109">
        <v>6</v>
      </c>
      <c r="J25" s="109">
        <v>0</v>
      </c>
      <c r="K25" s="109">
        <v>0</v>
      </c>
      <c r="L25" s="109">
        <v>0</v>
      </c>
      <c r="M25" s="236">
        <f>'приложение 1'!L169</f>
        <v>19831874.599999998</v>
      </c>
      <c r="N25" s="236">
        <f t="shared" ref="N25:N30" si="5">J25+K25+L25+M25</f>
        <v>19831874.599999998</v>
      </c>
    </row>
    <row r="26" spans="1:14" ht="29.25" customHeight="1" x14ac:dyDescent="0.25">
      <c r="A26" s="234">
        <f t="shared" si="2"/>
        <v>15</v>
      </c>
      <c r="B26" s="235" t="s">
        <v>158</v>
      </c>
      <c r="C26" s="236">
        <f>'приложение 1'!H176</f>
        <v>3059.0999999999995</v>
      </c>
      <c r="D26" s="136">
        <f>'приложение 1'!K176</f>
        <v>153</v>
      </c>
      <c r="E26" s="109">
        <v>0</v>
      </c>
      <c r="F26" s="109">
        <v>0</v>
      </c>
      <c r="G26" s="109">
        <v>0</v>
      </c>
      <c r="H26" s="109">
        <v>7</v>
      </c>
      <c r="I26" s="109">
        <v>7</v>
      </c>
      <c r="J26" s="109">
        <v>0</v>
      </c>
      <c r="K26" s="109">
        <v>0</v>
      </c>
      <c r="L26" s="109">
        <v>0</v>
      </c>
      <c r="M26" s="236">
        <f>'приложение 1'!L176</f>
        <v>5885520.5999999996</v>
      </c>
      <c r="N26" s="236">
        <f t="shared" si="5"/>
        <v>5885520.5999999996</v>
      </c>
    </row>
    <row r="27" spans="1:14" ht="29.25" customHeight="1" x14ac:dyDescent="0.25">
      <c r="A27" s="234">
        <f t="shared" si="2"/>
        <v>16</v>
      </c>
      <c r="B27" s="235" t="s">
        <v>73</v>
      </c>
      <c r="C27" s="236">
        <f>'приложение 1'!H184</f>
        <v>1958.8</v>
      </c>
      <c r="D27" s="136">
        <f>'приложение 1'!K184</f>
        <v>102</v>
      </c>
      <c r="E27" s="109">
        <v>0</v>
      </c>
      <c r="F27" s="109">
        <v>0</v>
      </c>
      <c r="G27" s="109">
        <v>0</v>
      </c>
      <c r="H27" s="109">
        <v>2</v>
      </c>
      <c r="I27" s="109">
        <v>2</v>
      </c>
      <c r="J27" s="109">
        <v>0</v>
      </c>
      <c r="K27" s="109">
        <v>0</v>
      </c>
      <c r="L27" s="109">
        <v>0</v>
      </c>
      <c r="M27" s="236">
        <f>'приложение 1'!L184</f>
        <v>16148146</v>
      </c>
      <c r="N27" s="236">
        <f t="shared" si="5"/>
        <v>16148146</v>
      </c>
    </row>
    <row r="28" spans="1:14" ht="27" customHeight="1" x14ac:dyDescent="0.25">
      <c r="A28" s="234">
        <f t="shared" si="2"/>
        <v>17</v>
      </c>
      <c r="B28" s="235" t="s">
        <v>159</v>
      </c>
      <c r="C28" s="236">
        <f>'приложение 1'!H187</f>
        <v>23588.400000000001</v>
      </c>
      <c r="D28" s="136">
        <f>'приложение 1'!K187</f>
        <v>668</v>
      </c>
      <c r="E28" s="109">
        <v>0</v>
      </c>
      <c r="F28" s="109">
        <v>0</v>
      </c>
      <c r="G28" s="109">
        <v>0</v>
      </c>
      <c r="H28" s="109">
        <v>3</v>
      </c>
      <c r="I28" s="109">
        <v>3</v>
      </c>
      <c r="J28" s="109">
        <v>0</v>
      </c>
      <c r="K28" s="109">
        <v>0</v>
      </c>
      <c r="L28" s="109">
        <v>0</v>
      </c>
      <c r="M28" s="236">
        <f>'приложение 1'!L187</f>
        <v>47496812.400000006</v>
      </c>
      <c r="N28" s="236">
        <f t="shared" si="5"/>
        <v>47496812.400000006</v>
      </c>
    </row>
    <row r="29" spans="1:14" ht="30" customHeight="1" x14ac:dyDescent="0.25">
      <c r="A29" s="234">
        <f t="shared" si="2"/>
        <v>18</v>
      </c>
      <c r="B29" s="235" t="s">
        <v>160</v>
      </c>
      <c r="C29" s="236">
        <f>'приложение 1'!H191</f>
        <v>2757.9</v>
      </c>
      <c r="D29" s="136">
        <f>'приложение 1'!K191</f>
        <v>134</v>
      </c>
      <c r="E29" s="109">
        <v>0</v>
      </c>
      <c r="F29" s="109">
        <v>0</v>
      </c>
      <c r="G29" s="109">
        <v>0</v>
      </c>
      <c r="H29" s="109">
        <v>5</v>
      </c>
      <c r="I29" s="109">
        <v>5</v>
      </c>
      <c r="J29" s="109">
        <v>0</v>
      </c>
      <c r="K29" s="109">
        <v>0</v>
      </c>
      <c r="L29" s="109">
        <v>0</v>
      </c>
      <c r="M29" s="236">
        <f>'приложение 1'!L191</f>
        <v>16078252.9</v>
      </c>
      <c r="N29" s="236">
        <f t="shared" si="5"/>
        <v>16078252.9</v>
      </c>
    </row>
    <row r="30" spans="1:14" ht="29.25" customHeight="1" x14ac:dyDescent="0.25">
      <c r="A30" s="234">
        <f t="shared" si="2"/>
        <v>19</v>
      </c>
      <c r="B30" s="235" t="s">
        <v>161</v>
      </c>
      <c r="C30" s="236">
        <f>'приложение 1'!H197</f>
        <v>715.2</v>
      </c>
      <c r="D30" s="136">
        <f>'приложение 1'!K197</f>
        <v>30</v>
      </c>
      <c r="E30" s="109">
        <v>0</v>
      </c>
      <c r="F30" s="109">
        <v>0</v>
      </c>
      <c r="G30" s="109">
        <v>0</v>
      </c>
      <c r="H30" s="109">
        <v>2</v>
      </c>
      <c r="I30" s="109">
        <v>2</v>
      </c>
      <c r="J30" s="109">
        <v>0</v>
      </c>
      <c r="K30" s="109">
        <v>0</v>
      </c>
      <c r="L30" s="109">
        <v>0</v>
      </c>
      <c r="M30" s="236">
        <f>'приложение 1'!L197</f>
        <v>7990929.5999999996</v>
      </c>
      <c r="N30" s="236">
        <f t="shared" si="5"/>
        <v>7990929.5999999996</v>
      </c>
    </row>
    <row r="31" spans="1:14" ht="23.25" customHeight="1" x14ac:dyDescent="0.25">
      <c r="A31" s="265" t="s">
        <v>478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7"/>
    </row>
    <row r="32" spans="1:14" ht="15.75" x14ac:dyDescent="0.25">
      <c r="A32" s="230"/>
      <c r="B32" s="231" t="s">
        <v>2</v>
      </c>
      <c r="C32" s="232">
        <f>SUM(C33:C52)</f>
        <v>338944.39999999985</v>
      </c>
      <c r="D32" s="233">
        <f t="shared" ref="D32:N32" si="6">SUM(D33:D52)</f>
        <v>12346</v>
      </c>
      <c r="E32" s="232">
        <f t="shared" si="6"/>
        <v>0</v>
      </c>
      <c r="F32" s="232">
        <f t="shared" si="6"/>
        <v>0</v>
      </c>
      <c r="G32" s="232">
        <v>0</v>
      </c>
      <c r="H32" s="232">
        <f t="shared" si="6"/>
        <v>100</v>
      </c>
      <c r="I32" s="232">
        <f t="shared" si="6"/>
        <v>100</v>
      </c>
      <c r="J32" s="232">
        <f t="shared" si="6"/>
        <v>0</v>
      </c>
      <c r="K32" s="232">
        <f t="shared" si="6"/>
        <v>0</v>
      </c>
      <c r="L32" s="232">
        <f t="shared" si="6"/>
        <v>0</v>
      </c>
      <c r="M32" s="232">
        <f t="shared" si="6"/>
        <v>573273427.36000013</v>
      </c>
      <c r="N32" s="232">
        <f t="shared" si="6"/>
        <v>573273427.36000013</v>
      </c>
    </row>
    <row r="33" spans="1:14" ht="31.5" x14ac:dyDescent="0.25">
      <c r="A33" s="234">
        <v>1</v>
      </c>
      <c r="B33" s="235" t="s">
        <v>65</v>
      </c>
      <c r="C33" s="236">
        <v>4502.5</v>
      </c>
      <c r="D33" s="136">
        <v>155</v>
      </c>
      <c r="E33" s="109">
        <v>0</v>
      </c>
      <c r="F33" s="109">
        <v>0</v>
      </c>
      <c r="G33" s="109">
        <v>0</v>
      </c>
      <c r="H33" s="109">
        <v>1</v>
      </c>
      <c r="I33" s="109">
        <v>1</v>
      </c>
      <c r="J33" s="109">
        <v>0</v>
      </c>
      <c r="K33" s="109">
        <v>0</v>
      </c>
      <c r="L33" s="109">
        <v>0</v>
      </c>
      <c r="M33" s="236">
        <v>4736617.5999999996</v>
      </c>
      <c r="N33" s="236">
        <f t="shared" ref="N33:N51" si="7">J33+K33+L33+M33</f>
        <v>4736617.5999999996</v>
      </c>
    </row>
    <row r="34" spans="1:14" ht="28.5" customHeight="1" x14ac:dyDescent="0.25">
      <c r="A34" s="234">
        <f>A33+1</f>
        <v>2</v>
      </c>
      <c r="B34" s="235" t="s">
        <v>66</v>
      </c>
      <c r="C34" s="236">
        <v>24306.1</v>
      </c>
      <c r="D34" s="136">
        <v>659</v>
      </c>
      <c r="E34" s="109">
        <v>0</v>
      </c>
      <c r="F34" s="109">
        <v>0</v>
      </c>
      <c r="G34" s="109">
        <v>0</v>
      </c>
      <c r="H34" s="109">
        <v>4</v>
      </c>
      <c r="I34" s="109">
        <v>4</v>
      </c>
      <c r="J34" s="109">
        <v>0</v>
      </c>
      <c r="K34" s="109">
        <v>0</v>
      </c>
      <c r="L34" s="109">
        <v>0</v>
      </c>
      <c r="M34" s="236">
        <v>27964377.5</v>
      </c>
      <c r="N34" s="236">
        <f t="shared" si="7"/>
        <v>27964377.5</v>
      </c>
    </row>
    <row r="35" spans="1:14" ht="30.75" customHeight="1" x14ac:dyDescent="0.25">
      <c r="A35" s="234">
        <f t="shared" ref="A35:A52" si="8">A34+1</f>
        <v>3</v>
      </c>
      <c r="B35" s="235" t="s">
        <v>156</v>
      </c>
      <c r="C35" s="236">
        <v>78659.400000000009</v>
      </c>
      <c r="D35" s="136">
        <v>2761</v>
      </c>
      <c r="E35" s="109">
        <v>0</v>
      </c>
      <c r="F35" s="109">
        <v>0</v>
      </c>
      <c r="G35" s="109">
        <v>0</v>
      </c>
      <c r="H35" s="109">
        <v>12</v>
      </c>
      <c r="I35" s="109">
        <v>12</v>
      </c>
      <c r="J35" s="109">
        <v>0</v>
      </c>
      <c r="K35" s="109">
        <v>0</v>
      </c>
      <c r="L35" s="109">
        <v>0</v>
      </c>
      <c r="M35" s="236">
        <v>65944020.300000004</v>
      </c>
      <c r="N35" s="236">
        <f>J35+K35+L35+M35</f>
        <v>65944020.300000004</v>
      </c>
    </row>
    <row r="36" spans="1:14" ht="31.5" x14ac:dyDescent="0.25">
      <c r="A36" s="234">
        <f t="shared" si="8"/>
        <v>4</v>
      </c>
      <c r="B36" s="235" t="s">
        <v>68</v>
      </c>
      <c r="C36" s="236">
        <v>3773.7999999999997</v>
      </c>
      <c r="D36" s="136">
        <v>147</v>
      </c>
      <c r="E36" s="109">
        <v>0</v>
      </c>
      <c r="F36" s="109">
        <v>0</v>
      </c>
      <c r="G36" s="109">
        <v>0</v>
      </c>
      <c r="H36" s="109">
        <v>4</v>
      </c>
      <c r="I36" s="109">
        <v>4</v>
      </c>
      <c r="J36" s="109">
        <v>0</v>
      </c>
      <c r="K36" s="109">
        <v>0</v>
      </c>
      <c r="L36" s="109">
        <v>0</v>
      </c>
      <c r="M36" s="236">
        <v>9629246.4000000004</v>
      </c>
      <c r="N36" s="236">
        <f t="shared" si="7"/>
        <v>9629246.4000000004</v>
      </c>
    </row>
    <row r="37" spans="1:14" ht="31.5" x14ac:dyDescent="0.25">
      <c r="A37" s="234">
        <f t="shared" si="8"/>
        <v>5</v>
      </c>
      <c r="B37" s="235" t="s">
        <v>69</v>
      </c>
      <c r="C37" s="236">
        <v>828.4</v>
      </c>
      <c r="D37" s="136">
        <v>39</v>
      </c>
      <c r="E37" s="109">
        <v>0</v>
      </c>
      <c r="F37" s="109">
        <v>0</v>
      </c>
      <c r="G37" s="109">
        <v>0</v>
      </c>
      <c r="H37" s="109">
        <v>1</v>
      </c>
      <c r="I37" s="109">
        <v>1</v>
      </c>
      <c r="J37" s="109">
        <v>0</v>
      </c>
      <c r="K37" s="109">
        <v>0</v>
      </c>
      <c r="L37" s="109">
        <v>0</v>
      </c>
      <c r="M37" s="236">
        <v>7130393.9000000004</v>
      </c>
      <c r="N37" s="236">
        <f t="shared" si="7"/>
        <v>7130393.9000000004</v>
      </c>
    </row>
    <row r="38" spans="1:14" ht="31.5" x14ac:dyDescent="0.25">
      <c r="A38" s="234">
        <f t="shared" si="8"/>
        <v>6</v>
      </c>
      <c r="B38" s="235" t="s">
        <v>70</v>
      </c>
      <c r="C38" s="236">
        <v>1261.9000000000001</v>
      </c>
      <c r="D38" s="136">
        <v>40</v>
      </c>
      <c r="E38" s="109">
        <v>0</v>
      </c>
      <c r="F38" s="109">
        <v>0</v>
      </c>
      <c r="G38" s="109">
        <v>0</v>
      </c>
      <c r="H38" s="109">
        <v>2</v>
      </c>
      <c r="I38" s="109">
        <v>2</v>
      </c>
      <c r="J38" s="109">
        <v>0</v>
      </c>
      <c r="K38" s="109">
        <v>0</v>
      </c>
      <c r="L38" s="109">
        <v>0</v>
      </c>
      <c r="M38" s="236">
        <v>5248740.5999999996</v>
      </c>
      <c r="N38" s="236">
        <f t="shared" si="7"/>
        <v>5248740.5999999996</v>
      </c>
    </row>
    <row r="39" spans="1:14" ht="31.5" x14ac:dyDescent="0.25">
      <c r="A39" s="234">
        <f t="shared" si="8"/>
        <v>7</v>
      </c>
      <c r="B39" s="235" t="s">
        <v>71</v>
      </c>
      <c r="C39" s="236">
        <v>42246.12</v>
      </c>
      <c r="D39" s="136">
        <v>1441</v>
      </c>
      <c r="E39" s="109">
        <v>0</v>
      </c>
      <c r="F39" s="109">
        <v>0</v>
      </c>
      <c r="G39" s="109">
        <v>0</v>
      </c>
      <c r="H39" s="109">
        <v>8</v>
      </c>
      <c r="I39" s="109">
        <v>8</v>
      </c>
      <c r="J39" s="109">
        <v>0</v>
      </c>
      <c r="K39" s="109">
        <v>0</v>
      </c>
      <c r="L39" s="109">
        <v>0</v>
      </c>
      <c r="M39" s="236">
        <v>59787752.200000003</v>
      </c>
      <c r="N39" s="236">
        <f t="shared" si="7"/>
        <v>59787752.200000003</v>
      </c>
    </row>
    <row r="40" spans="1:14" ht="31.5" x14ac:dyDescent="0.25">
      <c r="A40" s="234">
        <f t="shared" si="8"/>
        <v>8</v>
      </c>
      <c r="B40" s="235" t="s">
        <v>72</v>
      </c>
      <c r="C40" s="236">
        <v>6294.5000000000009</v>
      </c>
      <c r="D40" s="136">
        <v>316</v>
      </c>
      <c r="E40" s="109">
        <v>0</v>
      </c>
      <c r="F40" s="109">
        <v>0</v>
      </c>
      <c r="G40" s="109">
        <v>0</v>
      </c>
      <c r="H40" s="109">
        <v>4</v>
      </c>
      <c r="I40" s="109">
        <v>4</v>
      </c>
      <c r="J40" s="109">
        <v>0</v>
      </c>
      <c r="K40" s="109">
        <v>0</v>
      </c>
      <c r="L40" s="109">
        <v>0</v>
      </c>
      <c r="M40" s="236">
        <v>17189400.300000001</v>
      </c>
      <c r="N40" s="236">
        <f t="shared" si="7"/>
        <v>17189400.300000001</v>
      </c>
    </row>
    <row r="41" spans="1:14" ht="31.5" x14ac:dyDescent="0.25">
      <c r="A41" s="234">
        <f t="shared" si="8"/>
        <v>9</v>
      </c>
      <c r="B41" s="235" t="s">
        <v>157</v>
      </c>
      <c r="C41" s="236">
        <v>872.3</v>
      </c>
      <c r="D41" s="136">
        <v>25</v>
      </c>
      <c r="E41" s="109">
        <v>0</v>
      </c>
      <c r="F41" s="109">
        <v>0</v>
      </c>
      <c r="G41" s="109">
        <v>0</v>
      </c>
      <c r="H41" s="109">
        <v>1</v>
      </c>
      <c r="I41" s="109">
        <v>1</v>
      </c>
      <c r="J41" s="109">
        <v>0</v>
      </c>
      <c r="K41" s="109">
        <v>0</v>
      </c>
      <c r="L41" s="109">
        <v>0</v>
      </c>
      <c r="M41" s="236">
        <v>2655646</v>
      </c>
      <c r="N41" s="236">
        <f>J41+K41+L41+M41</f>
        <v>2655646</v>
      </c>
    </row>
    <row r="42" spans="1:14" ht="31.5" x14ac:dyDescent="0.25">
      <c r="A42" s="234">
        <f t="shared" si="8"/>
        <v>10</v>
      </c>
      <c r="B42" s="235" t="s">
        <v>74</v>
      </c>
      <c r="C42" s="236">
        <v>2210.6999999999998</v>
      </c>
      <c r="D42" s="136">
        <v>68</v>
      </c>
      <c r="E42" s="109">
        <v>0</v>
      </c>
      <c r="F42" s="109">
        <v>0</v>
      </c>
      <c r="G42" s="109">
        <v>0</v>
      </c>
      <c r="H42" s="109">
        <v>3</v>
      </c>
      <c r="I42" s="109">
        <v>3</v>
      </c>
      <c r="J42" s="109">
        <v>0</v>
      </c>
      <c r="K42" s="109">
        <v>0</v>
      </c>
      <c r="L42" s="109">
        <v>0</v>
      </c>
      <c r="M42" s="236">
        <v>7873257.5999999996</v>
      </c>
      <c r="N42" s="236">
        <f t="shared" si="7"/>
        <v>7873257.5999999996</v>
      </c>
    </row>
    <row r="43" spans="1:14" ht="31.5" x14ac:dyDescent="0.25">
      <c r="A43" s="234">
        <f t="shared" si="8"/>
        <v>11</v>
      </c>
      <c r="B43" s="235" t="s">
        <v>75</v>
      </c>
      <c r="C43" s="236">
        <v>4784.3999999999996</v>
      </c>
      <c r="D43" s="136">
        <v>186</v>
      </c>
      <c r="E43" s="109">
        <v>0</v>
      </c>
      <c r="F43" s="109">
        <v>0</v>
      </c>
      <c r="G43" s="109">
        <v>0</v>
      </c>
      <c r="H43" s="109">
        <v>3</v>
      </c>
      <c r="I43" s="109">
        <v>3</v>
      </c>
      <c r="J43" s="109">
        <v>0</v>
      </c>
      <c r="K43" s="109">
        <v>0</v>
      </c>
      <c r="L43" s="109">
        <v>0</v>
      </c>
      <c r="M43" s="236">
        <v>16826959.800000001</v>
      </c>
      <c r="N43" s="236">
        <f t="shared" si="7"/>
        <v>16826959.800000001</v>
      </c>
    </row>
    <row r="44" spans="1:14" ht="31.5" x14ac:dyDescent="0.25">
      <c r="A44" s="234">
        <f t="shared" si="8"/>
        <v>12</v>
      </c>
      <c r="B44" s="235" t="s">
        <v>76</v>
      </c>
      <c r="C44" s="236">
        <v>2344.9</v>
      </c>
      <c r="D44" s="136">
        <v>66</v>
      </c>
      <c r="E44" s="109">
        <v>0</v>
      </c>
      <c r="F44" s="109">
        <v>0</v>
      </c>
      <c r="G44" s="109">
        <v>0</v>
      </c>
      <c r="H44" s="109">
        <v>1</v>
      </c>
      <c r="I44" s="109">
        <v>1</v>
      </c>
      <c r="J44" s="109">
        <v>0</v>
      </c>
      <c r="K44" s="109">
        <v>0</v>
      </c>
      <c r="L44" s="109">
        <v>0</v>
      </c>
      <c r="M44" s="236">
        <v>8917834</v>
      </c>
      <c r="N44" s="236">
        <f t="shared" si="7"/>
        <v>8917834</v>
      </c>
    </row>
    <row r="45" spans="1:14" ht="31.5" x14ac:dyDescent="0.25">
      <c r="A45" s="234">
        <f t="shared" si="8"/>
        <v>13</v>
      </c>
      <c r="B45" s="235" t="s">
        <v>77</v>
      </c>
      <c r="C45" s="236">
        <v>137852.09999999995</v>
      </c>
      <c r="D45" s="136">
        <v>5332</v>
      </c>
      <c r="E45" s="109">
        <v>0</v>
      </c>
      <c r="F45" s="109">
        <v>0</v>
      </c>
      <c r="G45" s="109">
        <v>0</v>
      </c>
      <c r="H45" s="109">
        <v>44</v>
      </c>
      <c r="I45" s="109">
        <v>44</v>
      </c>
      <c r="J45" s="109">
        <v>0</v>
      </c>
      <c r="K45" s="109">
        <v>0</v>
      </c>
      <c r="L45" s="109">
        <v>0</v>
      </c>
      <c r="M45" s="236">
        <v>272472338.55999994</v>
      </c>
      <c r="N45" s="236">
        <f t="shared" si="7"/>
        <v>272472338.55999994</v>
      </c>
    </row>
    <row r="46" spans="1:14" ht="31.5" x14ac:dyDescent="0.25">
      <c r="A46" s="234">
        <f t="shared" si="8"/>
        <v>14</v>
      </c>
      <c r="B46" s="235" t="s">
        <v>67</v>
      </c>
      <c r="C46" s="236">
        <v>5380.2</v>
      </c>
      <c r="D46" s="136">
        <v>161</v>
      </c>
      <c r="E46" s="109">
        <v>0</v>
      </c>
      <c r="F46" s="109">
        <v>0</v>
      </c>
      <c r="G46" s="109">
        <v>0</v>
      </c>
      <c r="H46" s="109">
        <v>1</v>
      </c>
      <c r="I46" s="109">
        <v>1</v>
      </c>
      <c r="J46" s="109">
        <v>0</v>
      </c>
      <c r="K46" s="109">
        <v>0</v>
      </c>
      <c r="L46" s="109">
        <v>0</v>
      </c>
      <c r="M46" s="236">
        <v>4731442.8</v>
      </c>
      <c r="N46" s="236">
        <f t="shared" si="7"/>
        <v>4731442.8</v>
      </c>
    </row>
    <row r="47" spans="1:14" ht="31.5" x14ac:dyDescent="0.25">
      <c r="A47" s="234">
        <f t="shared" si="8"/>
        <v>15</v>
      </c>
      <c r="B47" s="235" t="s">
        <v>158</v>
      </c>
      <c r="C47" s="236">
        <v>310</v>
      </c>
      <c r="D47" s="136">
        <v>15</v>
      </c>
      <c r="E47" s="109">
        <v>0</v>
      </c>
      <c r="F47" s="109">
        <v>0</v>
      </c>
      <c r="G47" s="109">
        <v>0</v>
      </c>
      <c r="H47" s="109">
        <v>1</v>
      </c>
      <c r="I47" s="109">
        <v>1</v>
      </c>
      <c r="J47" s="109">
        <v>0</v>
      </c>
      <c r="K47" s="109">
        <v>0</v>
      </c>
      <c r="L47" s="109">
        <v>0</v>
      </c>
      <c r="M47" s="236">
        <v>949221</v>
      </c>
      <c r="N47" s="236">
        <f t="shared" si="7"/>
        <v>949221</v>
      </c>
    </row>
    <row r="48" spans="1:14" ht="31.5" x14ac:dyDescent="0.25">
      <c r="A48" s="234">
        <f t="shared" si="8"/>
        <v>16</v>
      </c>
      <c r="B48" s="235" t="s">
        <v>73</v>
      </c>
      <c r="C48" s="236">
        <v>719.6</v>
      </c>
      <c r="D48" s="136">
        <v>29</v>
      </c>
      <c r="E48" s="109">
        <v>0</v>
      </c>
      <c r="F48" s="109">
        <v>0</v>
      </c>
      <c r="G48" s="109">
        <v>0</v>
      </c>
      <c r="H48" s="109">
        <v>1</v>
      </c>
      <c r="I48" s="109">
        <v>1</v>
      </c>
      <c r="J48" s="109">
        <v>0</v>
      </c>
      <c r="K48" s="109">
        <v>0</v>
      </c>
      <c r="L48" s="109">
        <v>0</v>
      </c>
      <c r="M48" s="236">
        <v>4319754.5999999996</v>
      </c>
      <c r="N48" s="236">
        <f t="shared" si="7"/>
        <v>4319754.5999999996</v>
      </c>
    </row>
    <row r="49" spans="1:14" ht="15.75" x14ac:dyDescent="0.25">
      <c r="A49" s="234">
        <f t="shared" si="8"/>
        <v>17</v>
      </c>
      <c r="B49" s="235" t="s">
        <v>159</v>
      </c>
      <c r="C49" s="236">
        <v>18630.98</v>
      </c>
      <c r="D49" s="136">
        <v>725</v>
      </c>
      <c r="E49" s="109">
        <v>0</v>
      </c>
      <c r="F49" s="109">
        <v>0</v>
      </c>
      <c r="G49" s="109">
        <v>0</v>
      </c>
      <c r="H49" s="109">
        <v>2</v>
      </c>
      <c r="I49" s="109">
        <v>2</v>
      </c>
      <c r="J49" s="109">
        <v>0</v>
      </c>
      <c r="K49" s="109">
        <v>0</v>
      </c>
      <c r="L49" s="109">
        <v>0</v>
      </c>
      <c r="M49" s="236">
        <v>33552673.500000004</v>
      </c>
      <c r="N49" s="236">
        <f t="shared" si="7"/>
        <v>33552673.500000004</v>
      </c>
    </row>
    <row r="50" spans="1:14" ht="31.5" x14ac:dyDescent="0.25">
      <c r="A50" s="234">
        <f t="shared" si="8"/>
        <v>18</v>
      </c>
      <c r="B50" s="235" t="s">
        <v>160</v>
      </c>
      <c r="C50" s="236">
        <v>1541.3000000000002</v>
      </c>
      <c r="D50" s="136">
        <v>83</v>
      </c>
      <c r="E50" s="109">
        <v>0</v>
      </c>
      <c r="F50" s="109">
        <v>0</v>
      </c>
      <c r="G50" s="109">
        <v>0</v>
      </c>
      <c r="H50" s="109">
        <v>3</v>
      </c>
      <c r="I50" s="109">
        <v>3</v>
      </c>
      <c r="J50" s="109">
        <v>0</v>
      </c>
      <c r="K50" s="109">
        <v>0</v>
      </c>
      <c r="L50" s="109">
        <v>0</v>
      </c>
      <c r="M50" s="236">
        <v>5164223.4000000004</v>
      </c>
      <c r="N50" s="236">
        <f t="shared" si="7"/>
        <v>5164223.4000000004</v>
      </c>
    </row>
    <row r="51" spans="1:14" ht="31.5" x14ac:dyDescent="0.25">
      <c r="A51" s="234">
        <f t="shared" si="8"/>
        <v>19</v>
      </c>
      <c r="B51" s="235" t="s">
        <v>161</v>
      </c>
      <c r="C51" s="236">
        <v>1666.6</v>
      </c>
      <c r="D51" s="136">
        <v>82</v>
      </c>
      <c r="E51" s="109">
        <v>0</v>
      </c>
      <c r="F51" s="109">
        <v>0</v>
      </c>
      <c r="G51" s="109">
        <v>0</v>
      </c>
      <c r="H51" s="109">
        <v>3</v>
      </c>
      <c r="I51" s="109">
        <v>3</v>
      </c>
      <c r="J51" s="109">
        <v>0</v>
      </c>
      <c r="K51" s="109">
        <v>0</v>
      </c>
      <c r="L51" s="109">
        <v>0</v>
      </c>
      <c r="M51" s="236">
        <v>15429092.199999999</v>
      </c>
      <c r="N51" s="236">
        <f t="shared" si="7"/>
        <v>15429092.199999999</v>
      </c>
    </row>
    <row r="52" spans="1:14" ht="32.25" customHeight="1" x14ac:dyDescent="0.25">
      <c r="A52" s="234">
        <f t="shared" si="8"/>
        <v>20</v>
      </c>
      <c r="B52" s="235" t="s">
        <v>471</v>
      </c>
      <c r="C52" s="236">
        <v>758.6</v>
      </c>
      <c r="D52" s="136">
        <v>16</v>
      </c>
      <c r="E52" s="109">
        <v>0</v>
      </c>
      <c r="F52" s="109">
        <v>0</v>
      </c>
      <c r="G52" s="109">
        <v>0</v>
      </c>
      <c r="H52" s="109">
        <v>1</v>
      </c>
      <c r="I52" s="109">
        <v>1</v>
      </c>
      <c r="J52" s="109">
        <v>0</v>
      </c>
      <c r="K52" s="109">
        <v>0</v>
      </c>
      <c r="L52" s="109">
        <v>0</v>
      </c>
      <c r="M52" s="236">
        <v>2750435.1</v>
      </c>
      <c r="N52" s="236">
        <f>J52+K52+L52+M52</f>
        <v>2750435.1</v>
      </c>
    </row>
  </sheetData>
  <mergeCells count="12">
    <mergeCell ref="A10:N10"/>
    <mergeCell ref="A31:N31"/>
    <mergeCell ref="I1:N1"/>
    <mergeCell ref="B2:N2"/>
    <mergeCell ref="B3:N3"/>
    <mergeCell ref="B4:N4"/>
    <mergeCell ref="A6:A8"/>
    <mergeCell ref="B6:B8"/>
    <mergeCell ref="C6:C7"/>
    <mergeCell ref="D6:D7"/>
    <mergeCell ref="E6:I6"/>
    <mergeCell ref="J6:N6"/>
  </mergeCells>
  <pageMargins left="0.9055118110236221" right="0.51181102362204722" top="0.15748031496062992" bottom="0.1574803149606299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 2 реестр</vt:lpstr>
      <vt:lpstr>приложение 3</vt:lpstr>
      <vt:lpstr>'прил 2 реестр'!Заголовки_для_печати</vt:lpstr>
      <vt:lpstr>'прил 2 реестр'!Область_печати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</cp:lastModifiedBy>
  <cp:lastPrinted>2017-04-19T10:01:01Z</cp:lastPrinted>
  <dcterms:created xsi:type="dcterms:W3CDTF">2016-01-16T08:18:08Z</dcterms:created>
  <dcterms:modified xsi:type="dcterms:W3CDTF">2018-10-08T13:00:51Z</dcterms:modified>
</cp:coreProperties>
</file>